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trollers" sheetId="1" r:id="rId1"/>
  </sheets>
  <definedNames/>
  <calcPr fullCalcOnLoad="1"/>
</workbook>
</file>

<file path=xl/sharedStrings.xml><?xml version="1.0" encoding="utf-8"?>
<sst xmlns="http://schemas.openxmlformats.org/spreadsheetml/2006/main" count="1113" uniqueCount="190">
  <si>
    <t>Product</t>
  </si>
  <si>
    <t>Datasheet</t>
  </si>
  <si>
    <t>Pb-free</t>
  </si>
  <si>
    <t>Status</t>
  </si>
  <si>
    <t>Description</t>
  </si>
  <si>
    <t>Phases</t>
  </si>
  <si>
    <t>Mode</t>
  </si>
  <si>
    <t>VCC Min (V)</t>
  </si>
  <si>
    <t>VCC Max (V)</t>
  </si>
  <si>
    <t>fSW Typ (kHz)</t>
  </si>
  <si>
    <t>tres Typ (ns)</t>
  </si>
  <si>
    <t>Package</t>
  </si>
  <si>
    <t>Price</t>
  </si>
  <si>
    <t>Y</t>
  </si>
  <si>
    <t>ActiveNEW</t>
  </si>
  <si>
    <t>100V Sync Buck Controller</t>
  </si>
  <si>
    <t>1</t>
  </si>
  <si>
    <t>Voltage Mode</t>
  </si>
  <si>
    <t>8</t>
  </si>
  <si>
    <t>100</t>
  </si>
  <si>
    <t>Up to 500</t>
  </si>
  <si>
    <t/>
  </si>
  <si>
    <t>SOIC 16 LEAD</t>
  </si>
  <si>
    <t>$2.0</t>
  </si>
  <si>
    <t>N</t>
  </si>
  <si>
    <t>Integrated PoE-PD &amp; DC-DC Converter Controller (IEEE 802.3af 13 W)</t>
  </si>
  <si>
    <t>Current Mode</t>
  </si>
  <si>
    <t>0</t>
  </si>
  <si>
    <t>57</t>
  </si>
  <si>
    <t>250</t>
  </si>
  <si>
    <t>37</t>
  </si>
  <si>
    <t>TSSOP-20 EP, 6.5x4.4</t>
  </si>
  <si>
    <t>Integrated 40 W High Power PoE-PD &amp; DC-DC Converter Controller (IEEE 802.3at Draft 3.0)</t>
  </si>
  <si>
    <t>Low Voltage Synchronous Buck Controller</t>
  </si>
  <si>
    <t>Current/Voltage Mode</t>
  </si>
  <si>
    <t>4.5</t>
  </si>
  <si>
    <t>13.2</t>
  </si>
  <si>
    <t>275</t>
  </si>
  <si>
    <t>30</t>
  </si>
  <si>
    <t>SOIC-8 Narrow Body</t>
  </si>
  <si>
    <t>$0.4533</t>
  </si>
  <si>
    <t>Buck Controller</t>
  </si>
  <si>
    <t>180 - 220</t>
  </si>
  <si>
    <t>$0.3333</t>
  </si>
  <si>
    <t>250 - 300</t>
  </si>
  <si>
    <t>1/2 Phase Controller</t>
  </si>
  <si>
    <t>1/2</t>
  </si>
  <si>
    <t>4.75</t>
  </si>
  <si>
    <t>7</t>
  </si>
  <si>
    <t>100 - 1000</t>
  </si>
  <si>
    <t>32 QFN, 5 x 5 mm, 0.5 mm pitch, exposed pad</t>
  </si>
  <si>
    <t>$0.7066</t>
  </si>
  <si>
    <t>$0.8</t>
  </si>
  <si>
    <t>VR11.1 4 Phase Controller</t>
  </si>
  <si>
    <t>2/3/4</t>
  </si>
  <si>
    <t>5.25</t>
  </si>
  <si>
    <t>10</t>
  </si>
  <si>
    <t>QFN40 6x6, 0.5P</t>
  </si>
  <si>
    <t>$0.9333</t>
  </si>
  <si>
    <t>Automotive Grade Synchronous Buck Controller</t>
  </si>
  <si>
    <t>40</t>
  </si>
  <si>
    <t>Adjustable</t>
  </si>
  <si>
    <t>TSSOP 20 LEAD</t>
  </si>
  <si>
    <t>$1.4</t>
  </si>
  <si>
    <t>Active</t>
  </si>
  <si>
    <t>CMOS version of the ADP3188</t>
  </si>
  <si>
    <t>TSSOP-28 9.7x4.4</t>
  </si>
  <si>
    <t>$1.4133</t>
  </si>
  <si>
    <t>2- to 4-Phase Synchronous Buck Controller</t>
  </si>
  <si>
    <t>6</t>
  </si>
  <si>
    <t>14.5</t>
  </si>
  <si>
    <t>$1.8533</t>
  </si>
  <si>
    <t>Synchronous buck controller for Intel VR</t>
  </si>
  <si>
    <t>LFCSP40, 6x6, 0.5P</t>
  </si>
  <si>
    <t>$1.6133</t>
  </si>
  <si>
    <t>VR11.1 4-Phase solution</t>
  </si>
  <si>
    <t>$5.3065</t>
  </si>
  <si>
    <t>VR11.1 8-Bit, Programmable 2- to 3-Phase Synchronous Buck Controller</t>
  </si>
  <si>
    <t>2/3</t>
  </si>
  <si>
    <t>$4.5986</t>
  </si>
  <si>
    <t>6-Phase VR11.1 Controller with PMbus</t>
  </si>
  <si>
    <t>4/5/6</t>
  </si>
  <si>
    <t>4.7</t>
  </si>
  <si>
    <t>5.75</t>
  </si>
  <si>
    <t>250 - 9000</t>
  </si>
  <si>
    <t>LFCSP48, 7x7, 0.5P</t>
  </si>
  <si>
    <t>$5.7732</t>
  </si>
  <si>
    <t>$5.8665</t>
  </si>
  <si>
    <t xml:space="preserve">6-Phase VR11.1 Controller </t>
  </si>
  <si>
    <t>$5.6399</t>
  </si>
  <si>
    <t>$5.7332</t>
  </si>
  <si>
    <t>Enhanced Current Mode PWM Controller (36-72V Telecom)</t>
  </si>
  <si>
    <t>8.2</t>
  </si>
  <si>
    <t>20</t>
  </si>
  <si>
    <t>Adj.</t>
  </si>
  <si>
    <t>$1.2</t>
  </si>
  <si>
    <t>Up to 1000</t>
  </si>
  <si>
    <t>TSSOP-16</t>
  </si>
  <si>
    <t>&lt;span id="price_CS51022ADBG"&gt;&lt;a href="javascript:getOnlinePrice('CS51022ADBG');"&gt;Price&lt;/a&gt;&lt;/span&gt;</t>
  </si>
  <si>
    <t>&lt;a href="/PowerSolutions/locateSalesSupport.do"&gt;Contact Sales Office&lt;/a&gt;</t>
  </si>
  <si>
    <t>&lt;span id="price_CS51022AEDR16G"&gt;&lt;a href="javascript:getOnlinePrice('CS51022AEDR16G');"&gt;Price&lt;/a&gt;&lt;/span&gt;</t>
  </si>
  <si>
    <t>Hysteretic PFET Buck Controller</t>
  </si>
  <si>
    <t>Hysteretic</t>
  </si>
  <si>
    <t>16</t>
  </si>
  <si>
    <t>200</t>
  </si>
  <si>
    <t>&lt;span id="price_CS51031YD8G"&gt;&lt;a href="javascript:getOnlinePrice('CS51031YD8G');"&gt;Price&lt;/a&gt;&lt;/span&gt;</t>
  </si>
  <si>
    <t>Fast PFET Buck Controller</t>
  </si>
  <si>
    <t>3.135</t>
  </si>
  <si>
    <t>3.465</t>
  </si>
  <si>
    <t>&lt;span id="price_CS51033GDR8G"&gt;&lt;a href="javascript:getOnlinePrice('CS51033GDR8G');"&gt;Price&lt;/a&gt;&lt;/span&gt;</t>
  </si>
  <si>
    <t>Integrated Current Mode PWM Controllers (36 - 75 V Supply)</t>
  </si>
  <si>
    <t>7.6</t>
  </si>
  <si>
    <t>75</t>
  </si>
  <si>
    <t>400</t>
  </si>
  <si>
    <t>$1.17</t>
  </si>
  <si>
    <t>CPU 5-Bit Synchronous Buck Controller</t>
  </si>
  <si>
    <t>V&lt;sup&gt;2&lt;/sup&gt;</t>
  </si>
  <si>
    <t>4.25</t>
  </si>
  <si>
    <t>1000</t>
  </si>
  <si>
    <t>&lt;span id="price_CS5157HGDR16G"&gt;&lt;a href="javascript:getOnlinePrice('CS5157HGDR16G');"&gt;Price&lt;/a&gt;&lt;/span&gt;</t>
  </si>
  <si>
    <t>5-Bit Synchronous CPU Buck Controller</t>
  </si>
  <si>
    <t>14</t>
  </si>
  <si>
    <t>130</t>
  </si>
  <si>
    <t>SO-16 WB</t>
  </si>
  <si>
    <t>$2.2133</t>
  </si>
  <si>
    <t>$1.6666</t>
  </si>
  <si>
    <t>3 Phase Buck Controller with Integrated Gate Drivers</t>
  </si>
  <si>
    <t>3</t>
  </si>
  <si>
    <t>800</t>
  </si>
  <si>
    <t>SOIC-32, WB</t>
  </si>
  <si>
    <t>&lt;span id="price_CS5301GDW32G"&gt;&lt;a href="javascript:getOnlinePrice('CS5301GDW32G');"&gt;Price&lt;/a&gt;&lt;/span&gt;</t>
  </si>
  <si>
    <t>1 Phase 5-Bit Synchronous Rectification Buck Controller</t>
  </si>
  <si>
    <t>5.5</t>
  </si>
  <si>
    <t>300</t>
  </si>
  <si>
    <t>SOIC-20 WB</t>
  </si>
  <si>
    <t>Active Clamp / Reset PWM Controller with HV Start-up</t>
  </si>
  <si>
    <t>&lt;span id="price_NCP1282BDR2G"&gt;&lt;a href="javascript:getOnlinePrice('NCP1282BDR2G');"&gt;Price&lt;/a&gt;&lt;/span&gt;</t>
  </si>
  <si>
    <t>11.4</t>
  </si>
  <si>
    <t>12.6</t>
  </si>
  <si>
    <t>&lt;span id="price_NCP1571DG"&gt;&lt;a href="javascript:getOnlinePrice('NCP1571DG');"&gt;Price&lt;/a&gt;&lt;/span&gt;</t>
  </si>
  <si>
    <t>9</t>
  </si>
  <si>
    <t>200 - 400</t>
  </si>
  <si>
    <t>$0.6933</t>
  </si>
  <si>
    <t>Synchronous Step Down Controller with 50 mA Linear Regulator</t>
  </si>
  <si>
    <t>20 PIN QFN, 4x4</t>
  </si>
  <si>
    <t>$0.7333</t>
  </si>
  <si>
    <t>3-in-1 DDR Memory Controller</t>
  </si>
  <si>
    <t>DFN20 6x5x0.9mm, 0.5p</t>
  </si>
  <si>
    <t>$1.0</t>
  </si>
  <si>
    <t>2-in-1 Notebook DDR Power Controller</t>
  </si>
  <si>
    <t>5</t>
  </si>
  <si>
    <t>150</t>
  </si>
  <si>
    <t>DFN22 6*5*0.9 MM, 0.5 P</t>
  </si>
  <si>
    <t>$0.9066</t>
  </si>
  <si>
    <t>3-in-1 PWM Dual Buck and Linear Power Controller</t>
  </si>
  <si>
    <t>&lt;span id="price_NCP5220AMNR2G"&gt;&lt;a href="javascript:getOnlinePrice('NCP5220AMNR2G');"&gt;Price&lt;/a&gt;&lt;/span&gt;</t>
  </si>
  <si>
    <t>2 Phase Buck Controller with Integrated Gate Drivers and 5-Bit DAC</t>
  </si>
  <si>
    <t>2</t>
  </si>
  <si>
    <t>28 LEAD SOIC WB</t>
  </si>
  <si>
    <t>$1.96</t>
  </si>
  <si>
    <t>2 Phase CPU Controller for AMD's Athlon64</t>
  </si>
  <si>
    <t>600</t>
  </si>
  <si>
    <t>235</t>
  </si>
  <si>
    <t>QFP / 32 LEAD LQFP 7x7x1.4mm</t>
  </si>
  <si>
    <t>2/3/4 Phase Controller</t>
  </si>
  <si>
    <t>120</t>
  </si>
  <si>
    <t>$0.9733</t>
  </si>
  <si>
    <t>2/3 Phase Controller</t>
  </si>
  <si>
    <t>10.8</t>
  </si>
  <si>
    <t>&lt;span id="price_NCP5391MNR2G"&gt;&lt;a href="javascript:getOnlinePrice('NCP5391MNR2G');"&gt;Price&lt;/a&gt;&lt;/span&gt;</t>
  </si>
  <si>
    <t>Dual Out-of-Phase Synchronous Buck Controller</t>
  </si>
  <si>
    <t>Up to 600</t>
  </si>
  <si>
    <t>$1.2666</t>
  </si>
  <si>
    <t>$0.96</t>
  </si>
  <si>
    <t>Dual Synchronous Buck Controller with Input Current Sharing</t>
  </si>
  <si>
    <t>$0.9866</t>
  </si>
  <si>
    <t>Dual Synchronous Buck Controller</t>
  </si>
  <si>
    <t>750</t>
  </si>
  <si>
    <t>Switchmode Pulse Width Modulation Control Circuit</t>
  </si>
  <si>
    <t>$0.6</t>
  </si>
  <si>
    <t>Pulse Width Modulator Control Circuit</t>
  </si>
  <si>
    <t>PDIP-16</t>
  </si>
  <si>
    <t>&lt;span id="price_SG3525ANG"&gt;&lt;a href="javascript:getOnlinePrice('SG3525ANG');"&gt;Price&lt;/a&gt;&lt;/span&gt;</t>
  </si>
  <si>
    <t>PWM Control Circuit</t>
  </si>
  <si>
    <t>Up to 200</t>
  </si>
  <si>
    <t>&lt;span id="price_TL494BDG"&gt;&lt;a href="javascript:getOnlinePrice('TL494BDG');"&gt;Price&lt;/a&gt;&lt;/span&gt;</t>
  </si>
  <si>
    <t>&lt;span id="price_TL494CDG"&gt;&lt;a href="javascript:getOnlinePrice('TL494CDG');"&gt;Price&lt;/a&gt;&lt;/span&gt;</t>
  </si>
  <si>
    <t>42</t>
  </si>
  <si>
    <t>Up to 300</t>
  </si>
  <si>
    <t>&lt;span id="price_TL594CNG"&gt;&lt;a href="javascript:getOnlinePrice('TL594CNG');"&gt;Price&lt;/a&gt;&lt;/span&gt;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</si>
</sst>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pane ySplit="1" topLeftCell="BM96" activePane="bottomLeft" state="frozen"/>
      <selection pane="topLeft" activeCell="A1" sqref="A1"/>
      <selection pane="bottomLeft" activeCell="A2" sqref="A2:B101"/>
    </sheetView>
  </sheetViews>
  <sheetFormatPr defaultColWidth="9.140625" defaultRowHeight="12.75"/>
  <cols>
    <col min="1" max="13" width="18.003906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t="str">
        <f>HYPERLINK("http://www.onsemi.com/PowerSolutions/product.do?id=NCP1034DR2G","NCP1034DR2G")</f>
        <v>NCP1034DR2G</v>
      </c>
      <c r="B2" t="str">
        <f>HYPERLINK("http://www.onsemi.com/pub/Collateral/NCP1034-D.PDF","NCP1034/D (288.0kB)")</f>
        <v>NCP1034/D (288.0kB)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L2" t="s">
        <v>22</v>
      </c>
      <c r="M2" t="s">
        <v>23</v>
      </c>
    </row>
    <row r="3" spans="1:13" ht="12.75">
      <c r="A3" t="str">
        <f>HYPERLINK("http://www.onsemi.com/PowerSolutions/product.do?id=NCP1080DEG","NCP1080DEG")</f>
        <v>NCP1080DEG</v>
      </c>
      <c r="B3" t="str">
        <f>HYPERLINK("http://www.onsemi.com/pub/Collateral/NCP1080 DATA SHEET.PDF","NCP1080/D (207.0kB)")</f>
        <v>NCP1080/D (207.0kB)</v>
      </c>
      <c r="C3" t="s">
        <v>24</v>
      </c>
      <c r="D3" t="s">
        <v>14</v>
      </c>
      <c r="E3" t="s">
        <v>25</v>
      </c>
      <c r="F3" t="s">
        <v>16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</row>
    <row r="4" spans="1:13" ht="12.75">
      <c r="A4" t="str">
        <f>HYPERLINK("http://www.onsemi.com/PowerSolutions/product.do?id=NCP1080DER2G","NCP1080DER2G")</f>
        <v>NCP1080DER2G</v>
      </c>
      <c r="B4" t="str">
        <f>HYPERLINK("http://www.onsemi.com/pub/Collateral/NCP1080 DATA SHEET.PDF","NCP1080/D (207.0kB)")</f>
        <v>NCP1080/D (207.0kB)</v>
      </c>
      <c r="C4" t="s">
        <v>24</v>
      </c>
      <c r="D4" t="s">
        <v>14</v>
      </c>
      <c r="E4" t="s">
        <v>25</v>
      </c>
      <c r="F4" t="s">
        <v>16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L4" t="s">
        <v>31</v>
      </c>
    </row>
    <row r="5" spans="1:13" ht="12.75">
      <c r="A5" t="str">
        <f>HYPERLINK("http://www.onsemi.com/PowerSolutions/product.do?id=NCP1081DEG","NCP1081DEG")</f>
        <v>NCP1081DEG</v>
      </c>
      <c r="B5" t="str">
        <f>HYPERLINK("http://www.onsemi.com/pub/Collateral/NCP1081 DATA SHEET.PDF","NCP1081/D (239.0kB)")</f>
        <v>NCP1081/D (239.0kB)</v>
      </c>
      <c r="C5" t="s">
        <v>24</v>
      </c>
      <c r="D5" t="s">
        <v>14</v>
      </c>
      <c r="E5" t="s">
        <v>32</v>
      </c>
      <c r="F5" t="s">
        <v>16</v>
      </c>
      <c r="I5" t="s">
        <v>28</v>
      </c>
      <c r="J5" t="s">
        <v>29</v>
      </c>
      <c r="K5" t="s">
        <v>30</v>
      </c>
      <c r="L5" t="s">
        <v>31</v>
      </c>
    </row>
    <row r="6" spans="1:13" ht="12.75">
      <c r="A6" t="str">
        <f>HYPERLINK("http://www.onsemi.com/PowerSolutions/product.do?id=NCP1081DER2G","NCP1081DER2G")</f>
        <v>NCP1081DER2G</v>
      </c>
      <c r="B6" t="str">
        <f>HYPERLINK("http://www.onsemi.com/pub/Collateral/NCP1081 DATA SHEET.PDF","NCP1081/D (239.0kB)")</f>
        <v>NCP1081/D (239.0kB)</v>
      </c>
      <c r="C6" t="s">
        <v>24</v>
      </c>
      <c r="D6" t="s">
        <v>14</v>
      </c>
      <c r="E6" t="s">
        <v>32</v>
      </c>
      <c r="F6" t="s">
        <v>16</v>
      </c>
      <c r="I6" t="s">
        <v>28</v>
      </c>
      <c r="J6" t="s">
        <v>29</v>
      </c>
      <c r="K6" t="s">
        <v>30</v>
      </c>
      <c r="L6" t="s">
        <v>31</v>
      </c>
    </row>
    <row r="7" spans="1:13" ht="12.75">
      <c r="A7" t="str">
        <f>HYPERLINK("http://www.onsemi.com/PowerSolutions/product.do?id=NCP1586DR2GH","NCP1586DR2GH")</f>
        <v>NCP1586DR2GH</v>
      </c>
      <c r="B7" t="str">
        <f>HYPERLINK("http://www.onsemi.com/pub/Collateral/NCP1586.PDF","NCP1586 (231.0kB)")</f>
        <v>NCP1586 (231.0kB)</v>
      </c>
      <c r="C7" t="s">
        <v>13</v>
      </c>
      <c r="D7" t="s">
        <v>14</v>
      </c>
      <c r="E7" t="s">
        <v>33</v>
      </c>
      <c r="F7" t="s">
        <v>16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</row>
    <row r="8" spans="1:13" ht="12.75">
      <c r="A8" t="str">
        <f>HYPERLINK("http://www.onsemi.com/PowerSolutions/product.do?id=NCP1587ADR2G","NCP1587ADR2G")</f>
        <v>NCP1587ADR2G</v>
      </c>
      <c r="B8" t="str">
        <f>HYPERLINK("http://www.onsemi.com/pub/Collateral/NCP1587-D.PDF","NCP1587/D (412.0kB)")</f>
        <v>NCP1587/D (412.0kB)</v>
      </c>
      <c r="C8" t="s">
        <v>13</v>
      </c>
      <c r="D8" t="s">
        <v>14</v>
      </c>
      <c r="E8" t="s">
        <v>41</v>
      </c>
      <c r="F8" t="s">
        <v>16</v>
      </c>
      <c r="G8" t="s">
        <v>17</v>
      </c>
      <c r="H8" t="s">
        <v>35</v>
      </c>
      <c r="I8" t="s">
        <v>36</v>
      </c>
      <c r="J8" t="s">
        <v>42</v>
      </c>
      <c r="L8" t="s">
        <v>39</v>
      </c>
      <c r="M8" t="s">
        <v>43</v>
      </c>
    </row>
    <row r="9" spans="1:13" ht="12.75">
      <c r="A9" t="str">
        <f>HYPERLINK("http://www.onsemi.com/PowerSolutions/product.do?id=NCP1587DR2G","NCP1587DR2G")</f>
        <v>NCP1587DR2G</v>
      </c>
      <c r="B9" t="str">
        <f>HYPERLINK("http://www.onsemi.com/pub/Collateral/NCP1587-D.PDF","NCP1587/D (412.0kB)")</f>
        <v>NCP1587/D (412.0kB)</v>
      </c>
      <c r="C9" t="s">
        <v>13</v>
      </c>
      <c r="D9" t="s">
        <v>14</v>
      </c>
      <c r="E9" t="s">
        <v>41</v>
      </c>
      <c r="F9" t="s">
        <v>16</v>
      </c>
      <c r="G9" t="s">
        <v>17</v>
      </c>
      <c r="H9" t="s">
        <v>35</v>
      </c>
      <c r="I9" t="s">
        <v>36</v>
      </c>
      <c r="J9" t="s">
        <v>44</v>
      </c>
      <c r="L9" t="s">
        <v>39</v>
      </c>
      <c r="M9" t="s">
        <v>43</v>
      </c>
    </row>
    <row r="10" spans="1:13" ht="12.75">
      <c r="A10" t="str">
        <f>HYPERLINK("http://www.onsemi.com/PowerSolutions/product.do?id=NCP5386AMNR2G","NCP5386AMNR2G")</f>
        <v>NCP5386AMNR2G</v>
      </c>
      <c r="B10" t="str">
        <f>HYPERLINK("http://www.onsemi.com/pub/Collateral/NCP5386-D.PDF","NCP5386/D (340.0kB)")</f>
        <v>NCP5386/D (340.0kB)</v>
      </c>
      <c r="C10" t="s">
        <v>13</v>
      </c>
      <c r="D10" t="s">
        <v>14</v>
      </c>
      <c r="E10" t="s">
        <v>45</v>
      </c>
      <c r="F10" t="s">
        <v>46</v>
      </c>
      <c r="G10" t="s">
        <v>34</v>
      </c>
      <c r="H10" t="s">
        <v>47</v>
      </c>
      <c r="I10" t="s">
        <v>48</v>
      </c>
      <c r="J10" t="s">
        <v>49</v>
      </c>
      <c r="L10" t="s">
        <v>50</v>
      </c>
      <c r="M10" t="s">
        <v>51</v>
      </c>
    </row>
    <row r="11" spans="1:13" ht="12.75">
      <c r="A11" t="str">
        <f>HYPERLINK("http://www.onsemi.com/PowerSolutions/product.do?id=NCP5386BMNR2G","NCP5386BMNR2G")</f>
        <v>NCP5386BMNR2G</v>
      </c>
      <c r="B11" t="str">
        <f>HYPERLINK("http://www.onsemi.com/pub/Collateral/NCP5386-D.PDF","NCP5386/D (340.0kB)")</f>
        <v>NCP5386/D (340.0kB)</v>
      </c>
      <c r="C11" t="s">
        <v>13</v>
      </c>
      <c r="D11" t="s">
        <v>14</v>
      </c>
      <c r="E11" t="s">
        <v>45</v>
      </c>
      <c r="F11" t="s">
        <v>46</v>
      </c>
      <c r="G11" t="s">
        <v>34</v>
      </c>
      <c r="H11" t="s">
        <v>47</v>
      </c>
      <c r="I11" t="s">
        <v>48</v>
      </c>
      <c r="J11" t="s">
        <v>49</v>
      </c>
      <c r="L11" t="s">
        <v>50</v>
      </c>
      <c r="M11" t="s">
        <v>52</v>
      </c>
    </row>
    <row r="12" spans="1:13" ht="12.75">
      <c r="A12" t="str">
        <f>HYPERLINK("http://www.onsemi.com/PowerSolutions/product.do?id=NCP5386MNR2G","NCP5386MNR2G")</f>
        <v>NCP5386MNR2G</v>
      </c>
      <c r="B12" t="str">
        <f>HYPERLINK("http://www.onsemi.com/pub/Collateral/NCP5386-D.PDF","NCP5386/D (340.0kB)")</f>
        <v>NCP5386/D (340.0kB)</v>
      </c>
      <c r="C12" t="s">
        <v>13</v>
      </c>
      <c r="D12" t="s">
        <v>14</v>
      </c>
      <c r="E12" t="s">
        <v>45</v>
      </c>
      <c r="F12" t="s">
        <v>46</v>
      </c>
      <c r="G12" t="s">
        <v>34</v>
      </c>
      <c r="H12" t="s">
        <v>47</v>
      </c>
      <c r="I12" t="s">
        <v>48</v>
      </c>
      <c r="J12" t="s">
        <v>49</v>
      </c>
      <c r="L12" t="s">
        <v>50</v>
      </c>
      <c r="M12" t="s">
        <v>51</v>
      </c>
    </row>
    <row r="13" spans="1:13" ht="12.75">
      <c r="A13" t="str">
        <f>HYPERLINK("http://www.onsemi.com/PowerSolutions/product.do?id=NCP5392MNR2G","NCP5392MNR2G")</f>
        <v>NCP5392MNR2G</v>
      </c>
      <c r="C13" t="s">
        <v>13</v>
      </c>
      <c r="D13" t="s">
        <v>14</v>
      </c>
      <c r="E13" t="s">
        <v>53</v>
      </c>
      <c r="F13" t="s">
        <v>54</v>
      </c>
      <c r="G13" t="s">
        <v>34</v>
      </c>
      <c r="H13" t="s">
        <v>47</v>
      </c>
      <c r="I13" t="s">
        <v>55</v>
      </c>
      <c r="J13" t="s">
        <v>49</v>
      </c>
      <c r="K13" t="s">
        <v>56</v>
      </c>
      <c r="L13" t="s">
        <v>57</v>
      </c>
      <c r="M13" t="s">
        <v>58</v>
      </c>
    </row>
    <row r="14" spans="1:13" ht="12.75">
      <c r="A14" t="str">
        <f>HYPERLINK("http://www.onsemi.com/PowerSolutions/product.do?id=NCP5392PMNR2G","NCP5392PMNR2G")</f>
        <v>NCP5392PMNR2G</v>
      </c>
      <c r="C14" t="s">
        <v>13</v>
      </c>
      <c r="D14" t="s">
        <v>14</v>
      </c>
      <c r="E14" t="s">
        <v>53</v>
      </c>
      <c r="F14" t="s">
        <v>54</v>
      </c>
      <c r="G14" t="s">
        <v>34</v>
      </c>
      <c r="H14" t="s">
        <v>47</v>
      </c>
      <c r="I14" t="s">
        <v>55</v>
      </c>
      <c r="J14" t="s">
        <v>49</v>
      </c>
      <c r="K14" t="s">
        <v>56</v>
      </c>
      <c r="L14" t="s">
        <v>57</v>
      </c>
      <c r="M14" t="s">
        <v>58</v>
      </c>
    </row>
    <row r="15" spans="1:13" ht="12.75">
      <c r="A15" t="str">
        <f>HYPERLINK("http://www.onsemi.com/PowerSolutions/product.do?id=NCV8851DBG","NCV8851DBG")</f>
        <v>NCV8851DBG</v>
      </c>
      <c r="B15" t="str">
        <f>HYPERLINK("http://www.onsemi.com/pub/Collateral/NCV8851-D.PDF","NCV8851/D (207.0kB)")</f>
        <v>NCV8851/D (207.0kB)</v>
      </c>
      <c r="C15" t="s">
        <v>13</v>
      </c>
      <c r="D15" t="s">
        <v>14</v>
      </c>
      <c r="E15" t="s">
        <v>59</v>
      </c>
      <c r="F15" t="s">
        <v>16</v>
      </c>
      <c r="I15" t="s">
        <v>60</v>
      </c>
      <c r="J15" t="s">
        <v>61</v>
      </c>
      <c r="L15" t="s">
        <v>62</v>
      </c>
      <c r="M15" t="s">
        <v>63</v>
      </c>
    </row>
    <row r="16" spans="1:13" ht="12.75">
      <c r="A16" t="str">
        <f>HYPERLINK("http://www.onsemi.com/PowerSolutions/product.do?id=NCV8851DBR2G","NCV8851DBR2G")</f>
        <v>NCV8851DBR2G</v>
      </c>
      <c r="B16" t="str">
        <f>HYPERLINK("http://www.onsemi.com/pub/Collateral/NCV8851-D.PDF","NCV8851/D (207.0kB)")</f>
        <v>NCV8851/D (207.0kB)</v>
      </c>
      <c r="C16" t="s">
        <v>13</v>
      </c>
      <c r="D16" t="s">
        <v>14</v>
      </c>
      <c r="E16" t="s">
        <v>59</v>
      </c>
      <c r="F16" t="s">
        <v>16</v>
      </c>
      <c r="I16" t="s">
        <v>60</v>
      </c>
      <c r="J16" t="s">
        <v>61</v>
      </c>
      <c r="L16" t="s">
        <v>62</v>
      </c>
      <c r="M16" t="s">
        <v>63</v>
      </c>
    </row>
    <row r="17" spans="1:13" ht="12.75">
      <c r="A17" t="str">
        <f>HYPERLINK("http://www.onsemi.com/PowerSolutions/product.do?id=ADP3190AJRUZ-RL","ADP3190AJRUZ-RL")</f>
        <v>ADP3190AJRUZ-RL</v>
      </c>
      <c r="C17" t="s">
        <v>13</v>
      </c>
      <c r="D17" t="s">
        <v>64</v>
      </c>
      <c r="E17" t="s">
        <v>65</v>
      </c>
      <c r="L17" t="s">
        <v>66</v>
      </c>
      <c r="M17" t="s">
        <v>67</v>
      </c>
    </row>
    <row r="18" spans="1:13" ht="12.75">
      <c r="A18" t="str">
        <f>HYPERLINK("http://www.onsemi.com/PowerSolutions/product.do?id=ADP3196JCPZ-RL","ADP3196JCPZ-RL")</f>
        <v>ADP3196JCPZ-RL</v>
      </c>
      <c r="B18" t="str">
        <f>HYPERLINK("http://www.onsemi.com/pub/Collateral/ADP3196-D.PDF","ADP3196/D (358.0kB)")</f>
        <v>ADP3196/D (358.0kB)</v>
      </c>
      <c r="C18" t="s">
        <v>13</v>
      </c>
      <c r="D18" t="s">
        <v>64</v>
      </c>
      <c r="E18" t="s">
        <v>68</v>
      </c>
      <c r="F18" t="s">
        <v>54</v>
      </c>
      <c r="G18" t="s">
        <v>34</v>
      </c>
      <c r="H18" t="s">
        <v>69</v>
      </c>
      <c r="I18" t="s">
        <v>70</v>
      </c>
      <c r="J18" t="s">
        <v>49</v>
      </c>
      <c r="M18" t="s">
        <v>71</v>
      </c>
    </row>
    <row r="19" spans="1:13" ht="12.75">
      <c r="A19" t="str">
        <f>HYPERLINK("http://www.onsemi.com/PowerSolutions/product.do?id=ADP3198JCPZ-RL","ADP3198JCPZ-RL")</f>
        <v>ADP3198JCPZ-RL</v>
      </c>
      <c r="B19" t="str">
        <f>HYPERLINK("http://www.onsemi.com/pub/Collateral/ADP3198-D.PDF","ADP3198/D (628.0kB)")</f>
        <v>ADP3198/D (628.0kB)</v>
      </c>
      <c r="C19" t="s">
        <v>13</v>
      </c>
      <c r="D19" t="s">
        <v>64</v>
      </c>
      <c r="E19" t="s">
        <v>72</v>
      </c>
      <c r="F19" t="s">
        <v>54</v>
      </c>
      <c r="G19" t="s">
        <v>34</v>
      </c>
      <c r="H19" t="s">
        <v>69</v>
      </c>
      <c r="I19" t="s">
        <v>70</v>
      </c>
      <c r="J19" t="s">
        <v>49</v>
      </c>
      <c r="L19" t="s">
        <v>73</v>
      </c>
      <c r="M19" t="s">
        <v>74</v>
      </c>
    </row>
    <row r="20" spans="1:13" ht="12.75">
      <c r="A20" t="str">
        <f>HYPERLINK("http://www.onsemi.com/PowerSolutions/product.do?id=ADP3290JCPZ-RL","ADP3290JCPZ-RL")</f>
        <v>ADP3290JCPZ-RL</v>
      </c>
      <c r="C20" t="s">
        <v>13</v>
      </c>
      <c r="D20" t="s">
        <v>64</v>
      </c>
      <c r="E20" t="s">
        <v>75</v>
      </c>
      <c r="F20" t="s">
        <v>54</v>
      </c>
      <c r="G20" t="s">
        <v>34</v>
      </c>
      <c r="H20" t="s">
        <v>69</v>
      </c>
      <c r="I20" t="s">
        <v>70</v>
      </c>
      <c r="J20" t="s">
        <v>49</v>
      </c>
      <c r="L20" t="s">
        <v>73</v>
      </c>
      <c r="M20" t="s">
        <v>76</v>
      </c>
    </row>
    <row r="21" spans="1:13" ht="12.75">
      <c r="A21" t="str">
        <f>HYPERLINK("http://www.onsemi.com/PowerSolutions/product.do?id=ADP3293JCPZ-RL","ADP3293JCPZ-RL")</f>
        <v>ADP3293JCPZ-RL</v>
      </c>
      <c r="B21" t="str">
        <f>HYPERLINK("http://www.onsemi.com/pub/Collateral/ADP3293-D.PDF","ADP3293/D (429.0kB)")</f>
        <v>ADP3293/D (429.0kB)</v>
      </c>
      <c r="C21" t="s">
        <v>13</v>
      </c>
      <c r="D21" t="s">
        <v>64</v>
      </c>
      <c r="E21" t="s">
        <v>77</v>
      </c>
      <c r="F21" t="s">
        <v>78</v>
      </c>
      <c r="G21" t="s">
        <v>34</v>
      </c>
      <c r="H21" t="s">
        <v>69</v>
      </c>
      <c r="I21" t="s">
        <v>70</v>
      </c>
      <c r="J21" t="s">
        <v>49</v>
      </c>
      <c r="L21" t="s">
        <v>73</v>
      </c>
      <c r="M21" t="s">
        <v>79</v>
      </c>
    </row>
    <row r="22" spans="1:13" ht="12.75">
      <c r="A22" t="str">
        <f>HYPERLINK("http://www.onsemi.com/PowerSolutions/product.do?id=ADP4000JCPZ-REEL","ADP4000JCPZ-REEL")</f>
        <v>ADP4000JCPZ-REEL</v>
      </c>
      <c r="C22" t="s">
        <v>13</v>
      </c>
      <c r="D22" t="s">
        <v>64</v>
      </c>
      <c r="E22" t="s">
        <v>80</v>
      </c>
      <c r="F22" t="s">
        <v>81</v>
      </c>
      <c r="G22" t="s">
        <v>34</v>
      </c>
      <c r="H22" t="s">
        <v>82</v>
      </c>
      <c r="I22" t="s">
        <v>83</v>
      </c>
      <c r="J22" t="s">
        <v>84</v>
      </c>
      <c r="L22" t="s">
        <v>85</v>
      </c>
      <c r="M22" t="s">
        <v>86</v>
      </c>
    </row>
    <row r="23" spans="1:13" ht="12.75">
      <c r="A23" t="str">
        <f>HYPERLINK("http://www.onsemi.com/PowerSolutions/product.do?id=ADP4000JCPZ-RL7","ADP4000JCPZ-RL7")</f>
        <v>ADP4000JCPZ-RL7</v>
      </c>
      <c r="C23" t="s">
        <v>13</v>
      </c>
      <c r="D23" t="s">
        <v>64</v>
      </c>
      <c r="E23" t="s">
        <v>80</v>
      </c>
      <c r="F23" t="s">
        <v>81</v>
      </c>
      <c r="G23" t="s">
        <v>34</v>
      </c>
      <c r="H23" t="s">
        <v>82</v>
      </c>
      <c r="I23" t="s">
        <v>83</v>
      </c>
      <c r="J23" t="s">
        <v>84</v>
      </c>
      <c r="L23" t="s">
        <v>85</v>
      </c>
      <c r="M23" t="s">
        <v>87</v>
      </c>
    </row>
    <row r="24" spans="1:13" ht="12.75">
      <c r="A24" t="str">
        <f>HYPERLINK("http://www.onsemi.com/PowerSolutions/product.do?id=ADP4100JCPZ-REEL","ADP4100JCPZ-REEL")</f>
        <v>ADP4100JCPZ-REEL</v>
      </c>
      <c r="C24" t="s">
        <v>13</v>
      </c>
      <c r="D24" t="s">
        <v>64</v>
      </c>
      <c r="E24" t="s">
        <v>88</v>
      </c>
      <c r="F24" t="s">
        <v>81</v>
      </c>
      <c r="G24" t="s">
        <v>34</v>
      </c>
      <c r="H24" t="s">
        <v>82</v>
      </c>
      <c r="I24" t="s">
        <v>83</v>
      </c>
      <c r="J24" t="s">
        <v>84</v>
      </c>
      <c r="L24" t="s">
        <v>85</v>
      </c>
      <c r="M24" t="s">
        <v>89</v>
      </c>
    </row>
    <row r="25" spans="1:13" ht="12.75">
      <c r="A25" t="str">
        <f>HYPERLINK("http://www.onsemi.com/PowerSolutions/product.do?id=ADP4100JCPZ-RL7","ADP4100JCPZ-RL7")</f>
        <v>ADP4100JCPZ-RL7</v>
      </c>
      <c r="C25" t="s">
        <v>13</v>
      </c>
      <c r="D25" t="s">
        <v>64</v>
      </c>
      <c r="E25" t="s">
        <v>88</v>
      </c>
      <c r="F25" t="s">
        <v>81</v>
      </c>
      <c r="G25" t="s">
        <v>34</v>
      </c>
      <c r="H25" t="s">
        <v>82</v>
      </c>
      <c r="I25" t="s">
        <v>83</v>
      </c>
      <c r="J25" t="s">
        <v>84</v>
      </c>
      <c r="L25" t="s">
        <v>85</v>
      </c>
      <c r="M25" t="s">
        <v>90</v>
      </c>
    </row>
    <row r="26" spans="1:13" ht="12.75">
      <c r="A26" t="str">
        <f>HYPERLINK("http://www.onsemi.com/PowerSolutions/product.do?id=CS51021AEDR16G","CS51021AEDR16G")</f>
        <v>CS51021AEDR16G</v>
      </c>
      <c r="B26" t="str">
        <f>HYPERLINK("http://www.onsemi.com/pub/Collateral/CS51021A-D.PDF","CS51021A/D (129.0kB)")</f>
        <v>CS51021A/D (129.0kB)</v>
      </c>
      <c r="C26" t="s">
        <v>13</v>
      </c>
      <c r="D26" t="s">
        <v>64</v>
      </c>
      <c r="E26" t="s">
        <v>91</v>
      </c>
      <c r="F26" t="s">
        <v>16</v>
      </c>
      <c r="G26" t="s">
        <v>26</v>
      </c>
      <c r="H26" t="s">
        <v>92</v>
      </c>
      <c r="I26" t="s">
        <v>93</v>
      </c>
      <c r="J26" t="s">
        <v>94</v>
      </c>
      <c r="L26" t="s">
        <v>22</v>
      </c>
      <c r="M26" t="s">
        <v>95</v>
      </c>
    </row>
    <row r="27" spans="1:13" ht="12.75">
      <c r="A27" t="str">
        <f>HYPERLINK("http://www.onsemi.com/PowerSolutions/product.do?id=CS51022ADBG","CS51022ADBG")</f>
        <v>CS51022ADBG</v>
      </c>
      <c r="B27" t="str">
        <f>HYPERLINK("http://www.onsemi.com/pub/Collateral/CS51021-D.PDF","CS51021-D (129.0kB)")</f>
        <v>CS51021-D (129.0kB)</v>
      </c>
      <c r="C27" t="s">
        <v>13</v>
      </c>
      <c r="D27" t="s">
        <v>64</v>
      </c>
      <c r="E27" t="s">
        <v>91</v>
      </c>
      <c r="F27" t="s">
        <v>16</v>
      </c>
      <c r="G27" t="s">
        <v>26</v>
      </c>
      <c r="H27" t="s">
        <v>92</v>
      </c>
      <c r="I27" t="s">
        <v>93</v>
      </c>
      <c r="J27" t="s">
        <v>96</v>
      </c>
      <c r="L27" t="s">
        <v>97</v>
      </c>
      <c r="M27" t="s">
        <v>98</v>
      </c>
    </row>
    <row r="28" spans="1:13" ht="12.75">
      <c r="A28" t="str">
        <f>HYPERLINK("http://www.onsemi.com/PowerSolutions/product.do?id=CS51022ADBR2G","CS51022ADBR2G")</f>
        <v>CS51022ADBR2G</v>
      </c>
      <c r="B28" t="str">
        <f>HYPERLINK("http://www.onsemi.com/pub/Collateral/CS51021-D.PDF","CS51021-D (129.0kB)")</f>
        <v>CS51021-D (129.0kB)</v>
      </c>
      <c r="C28" t="s">
        <v>13</v>
      </c>
      <c r="D28" t="s">
        <v>64</v>
      </c>
      <c r="E28" t="s">
        <v>91</v>
      </c>
      <c r="F28" t="s">
        <v>16</v>
      </c>
      <c r="G28" t="s">
        <v>26</v>
      </c>
      <c r="H28" t="s">
        <v>92</v>
      </c>
      <c r="I28" t="s">
        <v>93</v>
      </c>
      <c r="J28" t="s">
        <v>94</v>
      </c>
      <c r="L28" t="s">
        <v>97</v>
      </c>
      <c r="M28" t="s">
        <v>99</v>
      </c>
    </row>
    <row r="29" spans="1:13" ht="12.75">
      <c r="A29" t="str">
        <f>HYPERLINK("http://www.onsemi.com/PowerSolutions/product.do?id=CS51022AEDR16G","CS51022AEDR16G")</f>
        <v>CS51022AEDR16G</v>
      </c>
      <c r="B29" t="str">
        <f>HYPERLINK("http://www.onsemi.com/pub/Collateral/CS51021-D.PDF","CS51021-D (129.0kB)")</f>
        <v>CS51021-D (129.0kB)</v>
      </c>
      <c r="C29" t="s">
        <v>13</v>
      </c>
      <c r="D29" t="s">
        <v>64</v>
      </c>
      <c r="E29" t="s">
        <v>91</v>
      </c>
      <c r="F29" t="s">
        <v>16</v>
      </c>
      <c r="G29" t="s">
        <v>26</v>
      </c>
      <c r="H29" t="s">
        <v>92</v>
      </c>
      <c r="I29" t="s">
        <v>93</v>
      </c>
      <c r="J29" t="s">
        <v>94</v>
      </c>
      <c r="L29" t="s">
        <v>22</v>
      </c>
      <c r="M29" t="s">
        <v>100</v>
      </c>
    </row>
    <row r="30" spans="1:13" ht="12.75">
      <c r="A30" t="str">
        <f>HYPERLINK("http://www.onsemi.com/PowerSolutions/product.do?id=CS51031GD8G","CS51031GD8G")</f>
        <v>CS51031GD8G</v>
      </c>
      <c r="B30" t="str">
        <f>HYPERLINK("http://www.onsemi.com/pub/Collateral/CS51031-D.PDF","CS51031/D (95.0kB)")</f>
        <v>CS51031/D (95.0kB)</v>
      </c>
      <c r="C30" t="s">
        <v>13</v>
      </c>
      <c r="D30" t="s">
        <v>64</v>
      </c>
      <c r="E30" t="s">
        <v>101</v>
      </c>
      <c r="F30" t="s">
        <v>16</v>
      </c>
      <c r="G30" t="s">
        <v>102</v>
      </c>
      <c r="H30" t="s">
        <v>35</v>
      </c>
      <c r="I30" t="s">
        <v>103</v>
      </c>
      <c r="J30" t="s">
        <v>104</v>
      </c>
      <c r="L30" t="s">
        <v>39</v>
      </c>
      <c r="M30" t="s">
        <v>99</v>
      </c>
    </row>
    <row r="31" spans="1:13" ht="12.75">
      <c r="A31" t="str">
        <f>HYPERLINK("http://www.onsemi.com/PowerSolutions/product.do?id=CS51031GDR8G","CS51031GDR8G")</f>
        <v>CS51031GDR8G</v>
      </c>
      <c r="B31" t="str">
        <f>HYPERLINK("http://www.onsemi.com/pub/Collateral/CS51031-D.PDF","CS51031/D (95.0kB)")</f>
        <v>CS51031/D (95.0kB)</v>
      </c>
      <c r="C31" t="s">
        <v>13</v>
      </c>
      <c r="D31" t="s">
        <v>64</v>
      </c>
      <c r="E31" t="s">
        <v>101</v>
      </c>
      <c r="F31" t="s">
        <v>16</v>
      </c>
      <c r="G31" t="s">
        <v>102</v>
      </c>
      <c r="H31" t="s">
        <v>35</v>
      </c>
      <c r="I31" t="s">
        <v>103</v>
      </c>
      <c r="J31" t="s">
        <v>104</v>
      </c>
      <c r="L31" t="s">
        <v>39</v>
      </c>
      <c r="M31" t="s">
        <v>99</v>
      </c>
    </row>
    <row r="32" spans="1:13" ht="12.75">
      <c r="A32" t="str">
        <f>HYPERLINK("http://www.onsemi.com/PowerSolutions/product.do?id=CS51031YD8G","CS51031YD8G")</f>
        <v>CS51031YD8G</v>
      </c>
      <c r="B32" t="str">
        <f>HYPERLINK("http://www.onsemi.com/pub/Collateral/CS51031-D.PDF","CS51031/D (95.0kB)")</f>
        <v>CS51031/D (95.0kB)</v>
      </c>
      <c r="C32" t="s">
        <v>13</v>
      </c>
      <c r="D32" t="s">
        <v>64</v>
      </c>
      <c r="E32" t="s">
        <v>101</v>
      </c>
      <c r="F32" t="s">
        <v>16</v>
      </c>
      <c r="G32" t="s">
        <v>102</v>
      </c>
      <c r="H32" t="s">
        <v>35</v>
      </c>
      <c r="I32" t="s">
        <v>103</v>
      </c>
      <c r="J32" t="s">
        <v>104</v>
      </c>
      <c r="L32" t="s">
        <v>39</v>
      </c>
      <c r="M32" t="s">
        <v>105</v>
      </c>
    </row>
    <row r="33" spans="1:13" ht="12.75">
      <c r="A33" t="str">
        <f>HYPERLINK("http://www.onsemi.com/PowerSolutions/product.do?id=CS51031YDR8G","CS51031YDR8G")</f>
        <v>CS51031YDR8G</v>
      </c>
      <c r="B33" t="str">
        <f>HYPERLINK("http://www.onsemi.com/pub/Collateral/CS51031-D.PDF","CS51031/D (95.0kB)")</f>
        <v>CS51031/D (95.0kB)</v>
      </c>
      <c r="C33" t="s">
        <v>13</v>
      </c>
      <c r="D33" t="s">
        <v>64</v>
      </c>
      <c r="E33" t="s">
        <v>101</v>
      </c>
      <c r="F33" t="s">
        <v>16</v>
      </c>
      <c r="G33" t="s">
        <v>102</v>
      </c>
      <c r="H33" t="s">
        <v>35</v>
      </c>
      <c r="I33" t="s">
        <v>103</v>
      </c>
      <c r="J33" t="s">
        <v>104</v>
      </c>
      <c r="L33" t="s">
        <v>39</v>
      </c>
      <c r="M33" t="s">
        <v>99</v>
      </c>
    </row>
    <row r="34" spans="1:13" ht="12.75">
      <c r="A34" t="str">
        <f>HYPERLINK("http://www.onsemi.com/PowerSolutions/product.do?id=CS51033GD8","CS51033GD8")</f>
        <v>CS51033GD8</v>
      </c>
      <c r="B34" t="str">
        <f aca="true" t="shared" si="0" ref="B34:B40">HYPERLINK("http://www.onsemi.com/pub/Collateral/CS51033-D.PDF","CS51033/D (96.0kB)")</f>
        <v>CS51033/D (96.0kB)</v>
      </c>
      <c r="C34" t="s">
        <v>24</v>
      </c>
      <c r="D34" t="s">
        <v>64</v>
      </c>
      <c r="E34" t="s">
        <v>106</v>
      </c>
      <c r="F34" t="s">
        <v>16</v>
      </c>
      <c r="G34" t="s">
        <v>102</v>
      </c>
      <c r="H34" t="s">
        <v>107</v>
      </c>
      <c r="I34" t="s">
        <v>108</v>
      </c>
      <c r="J34" t="s">
        <v>104</v>
      </c>
      <c r="L34" t="s">
        <v>39</v>
      </c>
      <c r="M34" t="s">
        <v>99</v>
      </c>
    </row>
    <row r="35" spans="1:13" ht="12.75">
      <c r="A35" t="str">
        <f>HYPERLINK("http://www.onsemi.com/PowerSolutions/product.do?id=CS51033GD8G","CS51033GD8G")</f>
        <v>CS51033GD8G</v>
      </c>
      <c r="B35" t="str">
        <f t="shared" si="0"/>
        <v>CS51033/D (96.0kB)</v>
      </c>
      <c r="C35" t="s">
        <v>13</v>
      </c>
      <c r="D35" t="s">
        <v>64</v>
      </c>
      <c r="E35" t="s">
        <v>106</v>
      </c>
      <c r="F35" t="s">
        <v>16</v>
      </c>
      <c r="G35" t="s">
        <v>102</v>
      </c>
      <c r="H35" t="s">
        <v>107</v>
      </c>
      <c r="I35" t="s">
        <v>108</v>
      </c>
      <c r="J35" t="s">
        <v>104</v>
      </c>
      <c r="L35" t="s">
        <v>39</v>
      </c>
      <c r="M35" t="s">
        <v>99</v>
      </c>
    </row>
    <row r="36" spans="1:13" ht="12.75">
      <c r="A36" t="str">
        <f>HYPERLINK("http://www.onsemi.com/PowerSolutions/product.do?id=CS51033GDR8G","CS51033GDR8G")</f>
        <v>CS51033GDR8G</v>
      </c>
      <c r="B36" t="str">
        <f t="shared" si="0"/>
        <v>CS51033/D (96.0kB)</v>
      </c>
      <c r="C36" t="s">
        <v>13</v>
      </c>
      <c r="D36" t="s">
        <v>64</v>
      </c>
      <c r="E36" t="s">
        <v>106</v>
      </c>
      <c r="F36" t="s">
        <v>16</v>
      </c>
      <c r="G36" t="s">
        <v>102</v>
      </c>
      <c r="H36" t="s">
        <v>107</v>
      </c>
      <c r="I36" t="s">
        <v>108</v>
      </c>
      <c r="J36" t="s">
        <v>104</v>
      </c>
      <c r="L36" t="s">
        <v>39</v>
      </c>
      <c r="M36" t="s">
        <v>109</v>
      </c>
    </row>
    <row r="37" spans="1:13" ht="12.75">
      <c r="A37" t="str">
        <f>HYPERLINK("http://www.onsemi.com/PowerSolutions/product.do?id=CS51033YD8","CS51033YD8")</f>
        <v>CS51033YD8</v>
      </c>
      <c r="B37" t="str">
        <f t="shared" si="0"/>
        <v>CS51033/D (96.0kB)</v>
      </c>
      <c r="C37" t="s">
        <v>24</v>
      </c>
      <c r="D37" t="s">
        <v>64</v>
      </c>
      <c r="E37" t="s">
        <v>106</v>
      </c>
      <c r="F37" t="s">
        <v>16</v>
      </c>
      <c r="G37" t="s">
        <v>102</v>
      </c>
      <c r="H37" t="s">
        <v>107</v>
      </c>
      <c r="I37" t="s">
        <v>108</v>
      </c>
      <c r="J37" t="s">
        <v>104</v>
      </c>
      <c r="L37" t="s">
        <v>39</v>
      </c>
      <c r="M37" t="s">
        <v>99</v>
      </c>
    </row>
    <row r="38" spans="1:13" ht="12.75">
      <c r="A38" t="str">
        <f>HYPERLINK("http://www.onsemi.com/PowerSolutions/product.do?id=CS51033YD8G","CS51033YD8G")</f>
        <v>CS51033YD8G</v>
      </c>
      <c r="B38" t="str">
        <f t="shared" si="0"/>
        <v>CS51033/D (96.0kB)</v>
      </c>
      <c r="C38" t="s">
        <v>13</v>
      </c>
      <c r="D38" t="s">
        <v>64</v>
      </c>
      <c r="E38" t="s">
        <v>106</v>
      </c>
      <c r="F38" t="s">
        <v>16</v>
      </c>
      <c r="G38" t="s">
        <v>102</v>
      </c>
      <c r="H38" t="s">
        <v>107</v>
      </c>
      <c r="I38" t="s">
        <v>108</v>
      </c>
      <c r="J38" t="s">
        <v>104</v>
      </c>
      <c r="L38" t="s">
        <v>39</v>
      </c>
      <c r="M38" t="s">
        <v>99</v>
      </c>
    </row>
    <row r="39" spans="1:13" ht="12.75">
      <c r="A39" t="str">
        <f>HYPERLINK("http://www.onsemi.com/PowerSolutions/product.do?id=CS51033YDR8","CS51033YDR8")</f>
        <v>CS51033YDR8</v>
      </c>
      <c r="B39" t="str">
        <f t="shared" si="0"/>
        <v>CS51033/D (96.0kB)</v>
      </c>
      <c r="C39" t="s">
        <v>24</v>
      </c>
      <c r="D39" t="s">
        <v>64</v>
      </c>
      <c r="E39" t="s">
        <v>106</v>
      </c>
      <c r="F39" t="s">
        <v>16</v>
      </c>
      <c r="G39" t="s">
        <v>102</v>
      </c>
      <c r="H39" t="s">
        <v>107</v>
      </c>
      <c r="I39" t="s">
        <v>108</v>
      </c>
      <c r="J39" t="s">
        <v>104</v>
      </c>
      <c r="L39" t="s">
        <v>39</v>
      </c>
      <c r="M39" t="s">
        <v>99</v>
      </c>
    </row>
    <row r="40" spans="1:13" ht="12.75">
      <c r="A40" t="str">
        <f>HYPERLINK("http://www.onsemi.com/PowerSolutions/product.do?id=CS51033YDR8G","CS51033YDR8G")</f>
        <v>CS51033YDR8G</v>
      </c>
      <c r="B40" t="str">
        <f t="shared" si="0"/>
        <v>CS51033/D (96.0kB)</v>
      </c>
      <c r="C40" t="s">
        <v>13</v>
      </c>
      <c r="D40" t="s">
        <v>64</v>
      </c>
      <c r="E40" t="s">
        <v>106</v>
      </c>
      <c r="F40" t="s">
        <v>16</v>
      </c>
      <c r="G40" t="s">
        <v>102</v>
      </c>
      <c r="H40" t="s">
        <v>107</v>
      </c>
      <c r="I40" t="s">
        <v>108</v>
      </c>
      <c r="J40" t="s">
        <v>104</v>
      </c>
      <c r="L40" t="s">
        <v>39</v>
      </c>
      <c r="M40" t="s">
        <v>99</v>
      </c>
    </row>
    <row r="41" spans="1:13" ht="12.75">
      <c r="A41" t="str">
        <f>HYPERLINK("http://www.onsemi.com/PowerSolutions/product.do?id=CS5124XD8G","CS5124XD8G")</f>
        <v>CS5124XD8G</v>
      </c>
      <c r="B41" t="str">
        <f>HYPERLINK("http://www.onsemi.com/pub/Collateral/CS5124-D.PDF","CS5124/D (114.0kB)")</f>
        <v>CS5124/D (114.0kB)</v>
      </c>
      <c r="C41" t="s">
        <v>13</v>
      </c>
      <c r="D41" t="s">
        <v>64</v>
      </c>
      <c r="E41" t="s">
        <v>110</v>
      </c>
      <c r="F41" t="s">
        <v>16</v>
      </c>
      <c r="G41" t="s">
        <v>26</v>
      </c>
      <c r="H41" t="s">
        <v>111</v>
      </c>
      <c r="I41" t="s">
        <v>112</v>
      </c>
      <c r="J41" t="s">
        <v>113</v>
      </c>
      <c r="L41" t="s">
        <v>39</v>
      </c>
      <c r="M41" t="s">
        <v>114</v>
      </c>
    </row>
    <row r="42" spans="1:13" ht="12.75">
      <c r="A42" t="str">
        <f>HYPERLINK("http://www.onsemi.com/PowerSolutions/product.do?id=CS5124XDR8G","CS5124XDR8G")</f>
        <v>CS5124XDR8G</v>
      </c>
      <c r="B42" t="str">
        <f>HYPERLINK("http://www.onsemi.com/pub/Collateral/CS5124-D.PDF","CS5124/D (114.0kB)")</f>
        <v>CS5124/D (114.0kB)</v>
      </c>
      <c r="C42" t="s">
        <v>13</v>
      </c>
      <c r="D42" t="s">
        <v>64</v>
      </c>
      <c r="E42" t="s">
        <v>110</v>
      </c>
      <c r="F42" t="s">
        <v>16</v>
      </c>
      <c r="G42" t="s">
        <v>26</v>
      </c>
      <c r="H42" t="s">
        <v>111</v>
      </c>
      <c r="I42" t="s">
        <v>112</v>
      </c>
      <c r="J42" t="s">
        <v>113</v>
      </c>
      <c r="L42" t="s">
        <v>39</v>
      </c>
      <c r="M42" t="s">
        <v>114</v>
      </c>
    </row>
    <row r="43" spans="1:13" ht="12.75">
      <c r="A43" t="str">
        <f>HYPERLINK("http://www.onsemi.com/PowerSolutions/product.do?id=CS5157HGD16","CS5157HGD16")</f>
        <v>CS5157HGD16</v>
      </c>
      <c r="B43" t="str">
        <f>HYPERLINK("http://www.onsemi.com/pub/Collateral/CS5157H-D.PDF","CS5157H/D (431.0kB)")</f>
        <v>CS5157H/D (431.0kB)</v>
      </c>
      <c r="C43" t="s">
        <v>24</v>
      </c>
      <c r="D43" t="s">
        <v>64</v>
      </c>
      <c r="E43" t="s">
        <v>115</v>
      </c>
      <c r="F43" t="s">
        <v>16</v>
      </c>
      <c r="G43" t="s">
        <v>116</v>
      </c>
      <c r="H43" t="s">
        <v>117</v>
      </c>
      <c r="I43" t="s">
        <v>93</v>
      </c>
      <c r="J43" t="s">
        <v>118</v>
      </c>
      <c r="K43" t="s">
        <v>19</v>
      </c>
      <c r="L43" t="s">
        <v>22</v>
      </c>
      <c r="M43" t="s">
        <v>99</v>
      </c>
    </row>
    <row r="44" spans="1:13" ht="12.75">
      <c r="A44" t="str">
        <f>HYPERLINK("http://www.onsemi.com/PowerSolutions/product.do?id=CS5157HGD16G","CS5157HGD16G")</f>
        <v>CS5157HGD16G</v>
      </c>
      <c r="B44" t="str">
        <f>HYPERLINK("http://www.onsemi.com/pub/Collateral/CS5157H-D.PDF","CS5157H/D (431.0kB)")</f>
        <v>CS5157H/D (431.0kB)</v>
      </c>
      <c r="C44" t="s">
        <v>13</v>
      </c>
      <c r="D44" t="s">
        <v>64</v>
      </c>
      <c r="E44" t="s">
        <v>115</v>
      </c>
      <c r="F44" t="s">
        <v>16</v>
      </c>
      <c r="G44" t="s">
        <v>116</v>
      </c>
      <c r="H44" t="s">
        <v>117</v>
      </c>
      <c r="I44" t="s">
        <v>93</v>
      </c>
      <c r="J44" t="s">
        <v>118</v>
      </c>
      <c r="K44" t="s">
        <v>19</v>
      </c>
      <c r="L44" t="s">
        <v>22</v>
      </c>
      <c r="M44" t="s">
        <v>99</v>
      </c>
    </row>
    <row r="45" spans="1:13" ht="12.75">
      <c r="A45" t="str">
        <f>HYPERLINK("http://www.onsemi.com/PowerSolutions/product.do?id=CS5157HGDR16","CS5157HGDR16")</f>
        <v>CS5157HGDR16</v>
      </c>
      <c r="B45" t="str">
        <f>HYPERLINK("http://www.onsemi.com/pub/Collateral/CS5157H-D.PDF","CS5157H/D (431.0kB)")</f>
        <v>CS5157H/D (431.0kB)</v>
      </c>
      <c r="C45" t="s">
        <v>24</v>
      </c>
      <c r="D45" t="s">
        <v>64</v>
      </c>
      <c r="E45" t="s">
        <v>115</v>
      </c>
      <c r="F45" t="s">
        <v>16</v>
      </c>
      <c r="G45" t="s">
        <v>116</v>
      </c>
      <c r="H45" t="s">
        <v>117</v>
      </c>
      <c r="I45" t="s">
        <v>93</v>
      </c>
      <c r="J45" t="s">
        <v>118</v>
      </c>
      <c r="K45" t="s">
        <v>19</v>
      </c>
      <c r="L45" t="s">
        <v>22</v>
      </c>
      <c r="M45" t="s">
        <v>99</v>
      </c>
    </row>
    <row r="46" spans="1:13" ht="12.75">
      <c r="A46" t="str">
        <f>HYPERLINK("http://www.onsemi.com/PowerSolutions/product.do?id=CS5157HGDR16G","CS5157HGDR16G")</f>
        <v>CS5157HGDR16G</v>
      </c>
      <c r="B46" t="str">
        <f>HYPERLINK("http://www.onsemi.com/pub/Collateral/CS5157H-D.PDF","CS5157H/D (431.0kB)")</f>
        <v>CS5157H/D (431.0kB)</v>
      </c>
      <c r="C46" t="s">
        <v>13</v>
      </c>
      <c r="D46" t="s">
        <v>64</v>
      </c>
      <c r="E46" t="s">
        <v>115</v>
      </c>
      <c r="F46" t="s">
        <v>16</v>
      </c>
      <c r="G46" t="s">
        <v>116</v>
      </c>
      <c r="H46" t="s">
        <v>117</v>
      </c>
      <c r="I46" t="s">
        <v>93</v>
      </c>
      <c r="J46" t="s">
        <v>118</v>
      </c>
      <c r="K46" t="s">
        <v>19</v>
      </c>
      <c r="L46" t="s">
        <v>22</v>
      </c>
      <c r="M46" t="s">
        <v>119</v>
      </c>
    </row>
    <row r="47" spans="1:13" ht="12.75">
      <c r="A47" t="str">
        <f>HYPERLINK("http://www.onsemi.com/PowerSolutions/product.do?id=CS5165AGDW16","CS5165AGDW16")</f>
        <v>CS5165AGDW16</v>
      </c>
      <c r="B47" t="str">
        <f>HYPERLINK("http://www.onsemi.com/pub/Collateral/CS5165A-D.PDF","CS5165A/D (497.0kB)")</f>
        <v>CS5165A/D (497.0kB)</v>
      </c>
      <c r="C47" t="s">
        <v>24</v>
      </c>
      <c r="D47" t="s">
        <v>64</v>
      </c>
      <c r="E47" t="s">
        <v>120</v>
      </c>
      <c r="F47" t="s">
        <v>16</v>
      </c>
      <c r="G47" t="s">
        <v>116</v>
      </c>
      <c r="H47" t="s">
        <v>18</v>
      </c>
      <c r="I47" t="s">
        <v>121</v>
      </c>
      <c r="J47" t="s">
        <v>118</v>
      </c>
      <c r="K47" t="s">
        <v>122</v>
      </c>
      <c r="L47" t="s">
        <v>123</v>
      </c>
      <c r="M47" t="s">
        <v>124</v>
      </c>
    </row>
    <row r="48" spans="1:13" ht="12.75">
      <c r="A48" t="str">
        <f>HYPERLINK("http://www.onsemi.com/PowerSolutions/product.do?id=CS5165AGDW16G","CS5165AGDW16G")</f>
        <v>CS5165AGDW16G</v>
      </c>
      <c r="B48" t="str">
        <f>HYPERLINK("http://www.onsemi.com/pub/Collateral/CS5165A-D.PDF","CS5165A/D (497.0kB)")</f>
        <v>CS5165A/D (497.0kB)</v>
      </c>
      <c r="C48" t="s">
        <v>13</v>
      </c>
      <c r="D48" t="s">
        <v>64</v>
      </c>
      <c r="E48" t="s">
        <v>120</v>
      </c>
      <c r="F48" t="s">
        <v>16</v>
      </c>
      <c r="G48" t="s">
        <v>116</v>
      </c>
      <c r="H48" t="s">
        <v>18</v>
      </c>
      <c r="I48" t="s">
        <v>121</v>
      </c>
      <c r="J48" t="s">
        <v>118</v>
      </c>
      <c r="K48" t="s">
        <v>122</v>
      </c>
      <c r="L48" t="s">
        <v>123</v>
      </c>
      <c r="M48" t="s">
        <v>125</v>
      </c>
    </row>
    <row r="49" spans="1:13" ht="12.75">
      <c r="A49" t="str">
        <f>HYPERLINK("http://www.onsemi.com/PowerSolutions/product.do?id=CS5165AGDWR16G","CS5165AGDWR16G")</f>
        <v>CS5165AGDWR16G</v>
      </c>
      <c r="B49" t="str">
        <f>HYPERLINK("http://www.onsemi.com/pub/Collateral/CS5165A-D.PDF","CS5165A/D (497.0kB)")</f>
        <v>CS5165A/D (497.0kB)</v>
      </c>
      <c r="C49" t="s">
        <v>13</v>
      </c>
      <c r="D49" t="s">
        <v>64</v>
      </c>
      <c r="E49" t="s">
        <v>120</v>
      </c>
      <c r="F49" t="s">
        <v>16</v>
      </c>
      <c r="G49" t="s">
        <v>116</v>
      </c>
      <c r="H49" t="s">
        <v>18</v>
      </c>
      <c r="I49" t="s">
        <v>121</v>
      </c>
      <c r="J49" t="s">
        <v>118</v>
      </c>
      <c r="K49" t="s">
        <v>122</v>
      </c>
      <c r="L49" t="s">
        <v>123</v>
      </c>
      <c r="M49" t="s">
        <v>125</v>
      </c>
    </row>
    <row r="50" spans="1:13" ht="12.75">
      <c r="A50" t="str">
        <f>HYPERLINK("http://www.onsemi.com/PowerSolutions/product.do?id=CS5301GDW32G","CS5301GDW32G")</f>
        <v>CS5301GDW32G</v>
      </c>
      <c r="B50" t="str">
        <f>HYPERLINK("http://www.onsemi.com/pub/Collateral/CS5301-D.PDF","CS5301/D (181.0kB)")</f>
        <v>CS5301/D (181.0kB)</v>
      </c>
      <c r="C50" t="s">
        <v>13</v>
      </c>
      <c r="D50" t="s">
        <v>64</v>
      </c>
      <c r="E50" t="s">
        <v>126</v>
      </c>
      <c r="F50" t="s">
        <v>127</v>
      </c>
      <c r="G50" t="s">
        <v>116</v>
      </c>
      <c r="H50" t="s">
        <v>82</v>
      </c>
      <c r="I50" t="s">
        <v>121</v>
      </c>
      <c r="J50" t="s">
        <v>128</v>
      </c>
      <c r="L50" t="s">
        <v>129</v>
      </c>
      <c r="M50" t="s">
        <v>130</v>
      </c>
    </row>
    <row r="51" spans="1:13" ht="12.75">
      <c r="A51" t="str">
        <f>HYPERLINK("http://www.onsemi.com/PowerSolutions/product.do?id=CS5301GDWR32","CS5301GDWR32")</f>
        <v>CS5301GDWR32</v>
      </c>
      <c r="B51" t="str">
        <f>HYPERLINK("http://www.onsemi.com/pub/Collateral/CS5301-D.PDF","CS5301/D (181.0kB)")</f>
        <v>CS5301/D (181.0kB)</v>
      </c>
      <c r="C51" t="s">
        <v>24</v>
      </c>
      <c r="D51" t="s">
        <v>64</v>
      </c>
      <c r="E51" t="s">
        <v>126</v>
      </c>
      <c r="F51" t="s">
        <v>127</v>
      </c>
      <c r="G51" t="s">
        <v>116</v>
      </c>
      <c r="H51" t="s">
        <v>82</v>
      </c>
      <c r="I51" t="s">
        <v>121</v>
      </c>
      <c r="J51" t="s">
        <v>128</v>
      </c>
      <c r="L51" t="s">
        <v>129</v>
      </c>
      <c r="M51" t="s">
        <v>99</v>
      </c>
    </row>
    <row r="52" spans="1:13" ht="12.75">
      <c r="A52" t="str">
        <f>HYPERLINK("http://www.onsemi.com/PowerSolutions/product.do?id=CS5301GDWR32G","CS5301GDWR32G")</f>
        <v>CS5301GDWR32G</v>
      </c>
      <c r="B52" t="str">
        <f>HYPERLINK("http://www.onsemi.com/pub/Collateral/CS5301-D.PDF","CS5301/D (181.0kB)")</f>
        <v>CS5301/D (181.0kB)</v>
      </c>
      <c r="C52" t="s">
        <v>13</v>
      </c>
      <c r="D52" t="s">
        <v>64</v>
      </c>
      <c r="E52" t="s">
        <v>126</v>
      </c>
      <c r="F52" t="s">
        <v>127</v>
      </c>
      <c r="G52" t="s">
        <v>116</v>
      </c>
      <c r="H52" t="s">
        <v>82</v>
      </c>
      <c r="I52" t="s">
        <v>121</v>
      </c>
      <c r="J52" t="s">
        <v>128</v>
      </c>
      <c r="L52" t="s">
        <v>129</v>
      </c>
      <c r="M52" t="s">
        <v>99</v>
      </c>
    </row>
    <row r="53" spans="1:13" ht="12.75">
      <c r="A53" t="str">
        <f>HYPERLINK("http://www.onsemi.com/PowerSolutions/product.do?id=MC33470DW","MC33470DW")</f>
        <v>MC33470DW</v>
      </c>
      <c r="B53" t="str">
        <f>HYPERLINK("http://www.onsemi.com/pub/Collateral/MC33470-D.PDF","MC33470/D (189.0kB)")</f>
        <v>MC33470/D (189.0kB)</v>
      </c>
      <c r="C53" t="s">
        <v>24</v>
      </c>
      <c r="D53" t="s">
        <v>64</v>
      </c>
      <c r="E53" t="s">
        <v>131</v>
      </c>
      <c r="F53" t="s">
        <v>16</v>
      </c>
      <c r="H53" t="s">
        <v>35</v>
      </c>
      <c r="I53" t="s">
        <v>132</v>
      </c>
      <c r="J53" t="s">
        <v>133</v>
      </c>
      <c r="L53" t="s">
        <v>134</v>
      </c>
      <c r="M53" t="s">
        <v>23</v>
      </c>
    </row>
    <row r="54" spans="1:13" ht="12.75">
      <c r="A54" t="str">
        <f>HYPERLINK("http://www.onsemi.com/PowerSolutions/product.do?id=MC33470DWG","MC33470DWG")</f>
        <v>MC33470DWG</v>
      </c>
      <c r="B54" t="str">
        <f>HYPERLINK("http://www.onsemi.com/pub/Collateral/MC33470-D.PDF","MC33470/D (189.0kB)")</f>
        <v>MC33470/D (189.0kB)</v>
      </c>
      <c r="C54" t="s">
        <v>13</v>
      </c>
      <c r="D54" t="s">
        <v>64</v>
      </c>
      <c r="E54" t="s">
        <v>131</v>
      </c>
      <c r="F54" t="s">
        <v>16</v>
      </c>
      <c r="H54" t="s">
        <v>35</v>
      </c>
      <c r="I54" t="s">
        <v>132</v>
      </c>
      <c r="J54" t="s">
        <v>133</v>
      </c>
      <c r="L54" t="s">
        <v>134</v>
      </c>
      <c r="M54" t="s">
        <v>23</v>
      </c>
    </row>
    <row r="55" spans="1:13" ht="12.75">
      <c r="A55" t="str">
        <f>HYPERLINK("http://www.onsemi.com/PowerSolutions/product.do?id=MC33470DWR2","MC33470DWR2")</f>
        <v>MC33470DWR2</v>
      </c>
      <c r="B55" t="str">
        <f>HYPERLINK("http://www.onsemi.com/pub/Collateral/MC33470-D.PDF","MC33470/D (189.0kB)")</f>
        <v>MC33470/D (189.0kB)</v>
      </c>
      <c r="C55" t="s">
        <v>24</v>
      </c>
      <c r="D55" t="s">
        <v>64</v>
      </c>
      <c r="E55" t="s">
        <v>131</v>
      </c>
      <c r="F55" t="s">
        <v>16</v>
      </c>
      <c r="H55" t="s">
        <v>35</v>
      </c>
      <c r="I55" t="s">
        <v>132</v>
      </c>
      <c r="J55" t="s">
        <v>133</v>
      </c>
      <c r="L55" t="s">
        <v>134</v>
      </c>
      <c r="M55" t="s">
        <v>23</v>
      </c>
    </row>
    <row r="56" spans="1:13" ht="12.75">
      <c r="A56" t="str">
        <f>HYPERLINK("http://www.onsemi.com/PowerSolutions/product.do?id=MC33470DWR2G","MC33470DWR2G")</f>
        <v>MC33470DWR2G</v>
      </c>
      <c r="B56" t="str">
        <f>HYPERLINK("http://www.onsemi.com/pub/Collateral/MC33470-D.PDF","MC33470/D (189.0kB)")</f>
        <v>MC33470/D (189.0kB)</v>
      </c>
      <c r="C56" t="s">
        <v>13</v>
      </c>
      <c r="D56" t="s">
        <v>64</v>
      </c>
      <c r="E56" t="s">
        <v>131</v>
      </c>
      <c r="F56" t="s">
        <v>16</v>
      </c>
      <c r="H56" t="s">
        <v>35</v>
      </c>
      <c r="I56" t="s">
        <v>132</v>
      </c>
      <c r="J56" t="s">
        <v>133</v>
      </c>
      <c r="L56" t="s">
        <v>134</v>
      </c>
      <c r="M56" t="s">
        <v>23</v>
      </c>
    </row>
    <row r="57" spans="1:13" ht="12.75">
      <c r="A57" t="str">
        <f>HYPERLINK("http://www.onsemi.com/PowerSolutions/product.do?id=NCP1282BDR2G","NCP1282BDR2G")</f>
        <v>NCP1282BDR2G</v>
      </c>
      <c r="B57" t="str">
        <f>HYPERLINK("http://www.onsemi.com/pub/Collateral/NCP1282-D.PDF","NCP1282/D (241.0kB)")</f>
        <v>NCP1282/D (241.0kB)</v>
      </c>
      <c r="C57" t="s">
        <v>13</v>
      </c>
      <c r="D57" t="s">
        <v>64</v>
      </c>
      <c r="E57" t="s">
        <v>135</v>
      </c>
      <c r="F57" t="s">
        <v>16</v>
      </c>
      <c r="G57" t="s">
        <v>17</v>
      </c>
      <c r="H57" t="s">
        <v>18</v>
      </c>
      <c r="I57" t="s">
        <v>93</v>
      </c>
      <c r="J57" t="s">
        <v>94</v>
      </c>
      <c r="L57" t="s">
        <v>22</v>
      </c>
      <c r="M57" t="s">
        <v>136</v>
      </c>
    </row>
    <row r="58" spans="1:13" ht="12.75">
      <c r="A58" t="str">
        <f>HYPERLINK("http://www.onsemi.com/PowerSolutions/product.do?id=NCP1571D","NCP1571D")</f>
        <v>NCP1571D</v>
      </c>
      <c r="B58" t="str">
        <f>HYPERLINK("http://www.onsemi.com/pub/Collateral/NCP1571-D.PDF","NCP1571/D (104.0kB)")</f>
        <v>NCP1571/D (104.0kB)</v>
      </c>
      <c r="C58" t="s">
        <v>24</v>
      </c>
      <c r="D58" t="s">
        <v>64</v>
      </c>
      <c r="E58" t="s">
        <v>33</v>
      </c>
      <c r="F58" t="s">
        <v>16</v>
      </c>
      <c r="G58" t="s">
        <v>116</v>
      </c>
      <c r="H58" t="s">
        <v>137</v>
      </c>
      <c r="I58" t="s">
        <v>138</v>
      </c>
      <c r="J58" t="s">
        <v>104</v>
      </c>
      <c r="K58" t="s">
        <v>104</v>
      </c>
      <c r="L58" t="s">
        <v>39</v>
      </c>
      <c r="M58" t="s">
        <v>99</v>
      </c>
    </row>
    <row r="59" spans="1:13" ht="12.75">
      <c r="A59" t="str">
        <f>HYPERLINK("http://www.onsemi.com/PowerSolutions/product.do?id=NCP1571DG","NCP1571DG")</f>
        <v>NCP1571DG</v>
      </c>
      <c r="B59" t="str">
        <f>HYPERLINK("http://www.onsemi.com/pub/Collateral/NCP1571-D.PDF","NCP1571/D (104.0kB)")</f>
        <v>NCP1571/D (104.0kB)</v>
      </c>
      <c r="C59" t="s">
        <v>13</v>
      </c>
      <c r="D59" t="s">
        <v>64</v>
      </c>
      <c r="E59" t="s">
        <v>33</v>
      </c>
      <c r="F59" t="s">
        <v>16</v>
      </c>
      <c r="G59" t="s">
        <v>116</v>
      </c>
      <c r="H59" t="s">
        <v>137</v>
      </c>
      <c r="I59" t="s">
        <v>138</v>
      </c>
      <c r="J59" t="s">
        <v>104</v>
      </c>
      <c r="K59" t="s">
        <v>104</v>
      </c>
      <c r="L59" t="s">
        <v>39</v>
      </c>
      <c r="M59" t="s">
        <v>139</v>
      </c>
    </row>
    <row r="60" spans="1:13" ht="12.75">
      <c r="A60" t="str">
        <f>HYPERLINK("http://www.onsemi.com/PowerSolutions/product.do?id=NCP1571DR2G","NCP1571DR2G")</f>
        <v>NCP1571DR2G</v>
      </c>
      <c r="B60" t="str">
        <f>HYPERLINK("http://www.onsemi.com/pub/Collateral/NCP1571-D.PDF","NCP1571/D (104.0kB)")</f>
        <v>NCP1571/D (104.0kB)</v>
      </c>
      <c r="C60" t="s">
        <v>13</v>
      </c>
      <c r="D60" t="s">
        <v>64</v>
      </c>
      <c r="E60" t="s">
        <v>33</v>
      </c>
      <c r="F60" t="s">
        <v>16</v>
      </c>
      <c r="G60" t="s">
        <v>116</v>
      </c>
      <c r="H60" t="s">
        <v>137</v>
      </c>
      <c r="I60" t="s">
        <v>138</v>
      </c>
      <c r="J60" t="s">
        <v>104</v>
      </c>
      <c r="K60" t="s">
        <v>104</v>
      </c>
      <c r="L60" t="s">
        <v>39</v>
      </c>
      <c r="M60" t="s">
        <v>99</v>
      </c>
    </row>
    <row r="61" spans="1:13" ht="12.75">
      <c r="A61" t="str">
        <f>HYPERLINK("http://www.onsemi.com/PowerSolutions/product.do?id=NCP1575D","NCP1575D")</f>
        <v>NCP1575D</v>
      </c>
      <c r="B61" t="str">
        <f>HYPERLINK("http://www.onsemi.com/pub/Collateral/NCP1575-D.PDF","NCP1575/D (110.0kB)")</f>
        <v>NCP1575/D (110.0kB)</v>
      </c>
      <c r="C61" t="s">
        <v>24</v>
      </c>
      <c r="D61" t="s">
        <v>64</v>
      </c>
      <c r="E61" t="s">
        <v>33</v>
      </c>
      <c r="F61" t="s">
        <v>16</v>
      </c>
      <c r="G61" t="s">
        <v>116</v>
      </c>
      <c r="H61" t="s">
        <v>140</v>
      </c>
      <c r="I61" t="s">
        <v>93</v>
      </c>
      <c r="J61" t="s">
        <v>141</v>
      </c>
      <c r="K61" t="s">
        <v>104</v>
      </c>
      <c r="L61" t="s">
        <v>39</v>
      </c>
      <c r="M61" t="s">
        <v>142</v>
      </c>
    </row>
    <row r="62" spans="1:13" ht="12.75">
      <c r="A62" t="str">
        <f>HYPERLINK("http://www.onsemi.com/PowerSolutions/product.do?id=NCP1575DG","NCP1575DG")</f>
        <v>NCP1575DG</v>
      </c>
      <c r="B62" t="str">
        <f>HYPERLINK("http://www.onsemi.com/pub/Collateral/NCP1575-D.PDF","NCP1575/D (110.0kB)")</f>
        <v>NCP1575/D (110.0kB)</v>
      </c>
      <c r="C62" t="s">
        <v>13</v>
      </c>
      <c r="D62" t="s">
        <v>64</v>
      </c>
      <c r="E62" t="s">
        <v>33</v>
      </c>
      <c r="F62" t="s">
        <v>16</v>
      </c>
      <c r="G62" t="s">
        <v>116</v>
      </c>
      <c r="H62" t="s">
        <v>140</v>
      </c>
      <c r="I62" t="s">
        <v>93</v>
      </c>
      <c r="J62" t="s">
        <v>141</v>
      </c>
      <c r="K62" t="s">
        <v>104</v>
      </c>
      <c r="L62" t="s">
        <v>39</v>
      </c>
      <c r="M62" t="s">
        <v>142</v>
      </c>
    </row>
    <row r="63" spans="1:13" ht="12.75">
      <c r="A63" t="str">
        <f>HYPERLINK("http://www.onsemi.com/PowerSolutions/product.do?id=NCP1575DR2","NCP1575DR2")</f>
        <v>NCP1575DR2</v>
      </c>
      <c r="B63" t="str">
        <f>HYPERLINK("http://www.onsemi.com/pub/Collateral/NCP1575-D.PDF","NCP1575/D (110.0kB)")</f>
        <v>NCP1575/D (110.0kB)</v>
      </c>
      <c r="C63" t="s">
        <v>24</v>
      </c>
      <c r="D63" t="s">
        <v>64</v>
      </c>
      <c r="E63" t="s">
        <v>33</v>
      </c>
      <c r="F63" t="s">
        <v>16</v>
      </c>
      <c r="G63" t="s">
        <v>116</v>
      </c>
      <c r="H63" t="s">
        <v>140</v>
      </c>
      <c r="I63" t="s">
        <v>93</v>
      </c>
      <c r="J63" t="s">
        <v>141</v>
      </c>
      <c r="K63" t="s">
        <v>104</v>
      </c>
      <c r="L63" t="s">
        <v>39</v>
      </c>
      <c r="M63" t="s">
        <v>142</v>
      </c>
    </row>
    <row r="64" spans="1:13" ht="12.75">
      <c r="A64" t="str">
        <f>HYPERLINK("http://www.onsemi.com/PowerSolutions/product.do?id=NCP1575DR2G","NCP1575DR2G")</f>
        <v>NCP1575DR2G</v>
      </c>
      <c r="B64" t="str">
        <f>HYPERLINK("http://www.onsemi.com/pub/Collateral/NCP1575-D.PDF","NCP1575/D (110.0kB)")</f>
        <v>NCP1575/D (110.0kB)</v>
      </c>
      <c r="C64" t="s">
        <v>13</v>
      </c>
      <c r="D64" t="s">
        <v>64</v>
      </c>
      <c r="E64" t="s">
        <v>33</v>
      </c>
      <c r="F64" t="s">
        <v>16</v>
      </c>
      <c r="G64" t="s">
        <v>116</v>
      </c>
      <c r="H64" t="s">
        <v>140</v>
      </c>
      <c r="I64" t="s">
        <v>93</v>
      </c>
      <c r="J64" t="s">
        <v>141</v>
      </c>
      <c r="K64" t="s">
        <v>104</v>
      </c>
      <c r="L64" t="s">
        <v>39</v>
      </c>
      <c r="M64" t="s">
        <v>142</v>
      </c>
    </row>
    <row r="65" spans="1:13" ht="12.75">
      <c r="A65" t="str">
        <f>HYPERLINK("http://www.onsemi.com/PowerSolutions/product.do?id=NCP1578MNR2G","NCP1578MNR2G")</f>
        <v>NCP1578MNR2G</v>
      </c>
      <c r="B65" t="str">
        <f>HYPERLINK("http://www.onsemi.com/pub/Collateral/NCP1578-D.PDF","NCP1578/D (1861.0kB)")</f>
        <v>NCP1578/D (1861.0kB)</v>
      </c>
      <c r="C65" t="s">
        <v>13</v>
      </c>
      <c r="D65" t="s">
        <v>64</v>
      </c>
      <c r="E65" t="s">
        <v>143</v>
      </c>
      <c r="F65" t="s">
        <v>16</v>
      </c>
      <c r="J65" t="s">
        <v>133</v>
      </c>
      <c r="L65" t="s">
        <v>144</v>
      </c>
      <c r="M65" t="s">
        <v>145</v>
      </c>
    </row>
    <row r="66" spans="1:13" ht="12.75">
      <c r="A66" t="str">
        <f>HYPERLINK("http://www.onsemi.com/PowerSolutions/product.do?id=NCP1586DR2G","NCP1586DR2G")</f>
        <v>NCP1586DR2G</v>
      </c>
      <c r="B66" t="str">
        <f>HYPERLINK("http://www.onsemi.com/pub/Collateral/NCP1586.PDF","NCP1586 (231.0kB)")</f>
        <v>NCP1586 (231.0kB)</v>
      </c>
      <c r="C66" t="s">
        <v>13</v>
      </c>
      <c r="D66" t="s">
        <v>64</v>
      </c>
      <c r="E66" t="s">
        <v>33</v>
      </c>
      <c r="F66" t="s">
        <v>16</v>
      </c>
      <c r="G66" t="s">
        <v>34</v>
      </c>
      <c r="H66" t="s">
        <v>35</v>
      </c>
      <c r="I66" t="s">
        <v>36</v>
      </c>
      <c r="J66" t="s">
        <v>37</v>
      </c>
      <c r="K66" t="s">
        <v>38</v>
      </c>
      <c r="L66" t="s">
        <v>39</v>
      </c>
      <c r="M66" t="s">
        <v>40</v>
      </c>
    </row>
    <row r="67" spans="1:13" ht="12.75">
      <c r="A67" t="str">
        <f>HYPERLINK("http://www.onsemi.com/PowerSolutions/product.do?id=NCP5210MNR2G","NCP5210MNR2G")</f>
        <v>NCP5210MNR2G</v>
      </c>
      <c r="B67" t="str">
        <f>HYPERLINK("http://www.onsemi.com/pub/Collateral/NCP5210-D.PDF","NCP5210/D (168.0kB)")</f>
        <v>NCP5210/D (168.0kB)</v>
      </c>
      <c r="C67" t="s">
        <v>13</v>
      </c>
      <c r="D67" t="s">
        <v>64</v>
      </c>
      <c r="E67" t="s">
        <v>146</v>
      </c>
      <c r="F67" t="s">
        <v>16</v>
      </c>
      <c r="G67" t="s">
        <v>17</v>
      </c>
      <c r="H67" t="s">
        <v>35</v>
      </c>
      <c r="I67" t="s">
        <v>36</v>
      </c>
      <c r="J67" t="s">
        <v>29</v>
      </c>
      <c r="L67" t="s">
        <v>147</v>
      </c>
      <c r="M67" t="s">
        <v>148</v>
      </c>
    </row>
    <row r="68" spans="1:13" ht="12.75">
      <c r="A68" t="str">
        <f>HYPERLINK("http://www.onsemi.com/PowerSolutions/product.do?id=NCP5218MNR2G","NCP5218MNR2G")</f>
        <v>NCP5218MNR2G</v>
      </c>
      <c r="B68" t="str">
        <f>HYPERLINK("http://www.onsemi.com/pub/Collateral/NCP5218-D.PDF","NCP5218/D (453.0kB)")</f>
        <v>NCP5218/D (453.0kB)</v>
      </c>
      <c r="C68" t="s">
        <v>13</v>
      </c>
      <c r="D68" t="s">
        <v>64</v>
      </c>
      <c r="E68" t="s">
        <v>149</v>
      </c>
      <c r="F68" t="s">
        <v>16</v>
      </c>
      <c r="G68" t="s">
        <v>17</v>
      </c>
      <c r="H68" t="s">
        <v>35</v>
      </c>
      <c r="I68" t="s">
        <v>150</v>
      </c>
      <c r="J68" t="s">
        <v>113</v>
      </c>
      <c r="K68" t="s">
        <v>151</v>
      </c>
      <c r="L68" t="s">
        <v>152</v>
      </c>
      <c r="M68" t="s">
        <v>153</v>
      </c>
    </row>
    <row r="69" spans="1:13" ht="12.75">
      <c r="A69" t="str">
        <f>HYPERLINK("http://www.onsemi.com/PowerSolutions/product.do?id=NCP5220AMNR2G","NCP5220AMNR2G")</f>
        <v>NCP5220AMNR2G</v>
      </c>
      <c r="B69" t="str">
        <f>HYPERLINK("http://www.onsemi.com/pub/Collateral/NCP5220-D.PDF","NCP5220/D (173.0kB)")</f>
        <v>NCP5220/D (173.0kB)</v>
      </c>
      <c r="C69" t="s">
        <v>13</v>
      </c>
      <c r="D69" t="s">
        <v>64</v>
      </c>
      <c r="E69" t="s">
        <v>154</v>
      </c>
      <c r="F69" t="s">
        <v>16</v>
      </c>
      <c r="G69" t="s">
        <v>17</v>
      </c>
      <c r="H69" t="s">
        <v>35</v>
      </c>
      <c r="I69" t="s">
        <v>36</v>
      </c>
      <c r="J69" t="s">
        <v>29</v>
      </c>
      <c r="L69" t="s">
        <v>147</v>
      </c>
      <c r="M69" t="s">
        <v>155</v>
      </c>
    </row>
    <row r="70" spans="1:13" ht="12.75">
      <c r="A70" t="str">
        <f>HYPERLINK("http://www.onsemi.com/PowerSolutions/product.do?id=NCP5220MNR2G","NCP5220MNR2G")</f>
        <v>NCP5220MNR2G</v>
      </c>
      <c r="B70" t="str">
        <f>HYPERLINK("http://www.onsemi.com/pub/Collateral/NCP5220-D.PDF","NCP5220/D (173.0kB)")</f>
        <v>NCP5220/D (173.0kB)</v>
      </c>
      <c r="C70" t="s">
        <v>13</v>
      </c>
      <c r="D70" t="s">
        <v>64</v>
      </c>
      <c r="E70" t="s">
        <v>154</v>
      </c>
      <c r="F70" t="s">
        <v>16</v>
      </c>
      <c r="G70" t="s">
        <v>17</v>
      </c>
      <c r="H70" t="s">
        <v>35</v>
      </c>
      <c r="I70" t="s">
        <v>36</v>
      </c>
      <c r="J70" t="s">
        <v>29</v>
      </c>
      <c r="L70" t="s">
        <v>147</v>
      </c>
      <c r="M70" t="s">
        <v>99</v>
      </c>
    </row>
    <row r="71" spans="1:13" ht="12.75">
      <c r="A71" t="str">
        <f>HYPERLINK("http://www.onsemi.com/PowerSolutions/product.do?id=NCP5322ADW","NCP5322ADW")</f>
        <v>NCP5322ADW</v>
      </c>
      <c r="B71" t="str">
        <f>HYPERLINK("http://www.onsemi.com/pub/Collateral/NCP5322A-D.PDF","NCP5322A/D (717.0kB)")</f>
        <v>NCP5322A/D (717.0kB)</v>
      </c>
      <c r="C71" t="s">
        <v>24</v>
      </c>
      <c r="D71" t="s">
        <v>64</v>
      </c>
      <c r="E71" t="s">
        <v>156</v>
      </c>
      <c r="F71" t="s">
        <v>157</v>
      </c>
      <c r="G71" t="s">
        <v>116</v>
      </c>
      <c r="H71" t="s">
        <v>35</v>
      </c>
      <c r="I71" t="s">
        <v>121</v>
      </c>
      <c r="J71" t="s">
        <v>113</v>
      </c>
      <c r="L71" t="s">
        <v>158</v>
      </c>
      <c r="M71" t="s">
        <v>159</v>
      </c>
    </row>
    <row r="72" spans="1:13" ht="12.75">
      <c r="A72" t="str">
        <f>HYPERLINK("http://www.onsemi.com/PowerSolutions/product.do?id=NCP5322ADWR2","NCP5322ADWR2")</f>
        <v>NCP5322ADWR2</v>
      </c>
      <c r="B72" t="str">
        <f>HYPERLINK("http://www.onsemi.com/pub/Collateral/NCP5322A-D.PDF","NCP5322A/D (717.0kB)")</f>
        <v>NCP5322A/D (717.0kB)</v>
      </c>
      <c r="C72" t="s">
        <v>24</v>
      </c>
      <c r="D72" t="s">
        <v>64</v>
      </c>
      <c r="E72" t="s">
        <v>156</v>
      </c>
      <c r="F72" t="s">
        <v>157</v>
      </c>
      <c r="G72" t="s">
        <v>116</v>
      </c>
      <c r="H72" t="s">
        <v>35</v>
      </c>
      <c r="I72" t="s">
        <v>121</v>
      </c>
      <c r="J72" t="s">
        <v>113</v>
      </c>
      <c r="L72" t="s">
        <v>158</v>
      </c>
      <c r="M72" t="s">
        <v>159</v>
      </c>
    </row>
    <row r="73" spans="1:13" ht="12.75">
      <c r="A73" t="str">
        <f>HYPERLINK("http://www.onsemi.com/PowerSolutions/product.do?id=NCP5331FTR2","NCP5331FTR2")</f>
        <v>NCP5331FTR2</v>
      </c>
      <c r="B73" t="str">
        <f>HYPERLINK("http://www.onsemi.com/pub/Collateral/NCP5331-D.PDF","NCP5331/D (430.0kB)")</f>
        <v>NCP5331/D (430.0kB)</v>
      </c>
      <c r="C73" t="s">
        <v>24</v>
      </c>
      <c r="D73" t="s">
        <v>64</v>
      </c>
      <c r="E73" t="s">
        <v>160</v>
      </c>
      <c r="F73" t="s">
        <v>157</v>
      </c>
      <c r="G73" t="s">
        <v>116</v>
      </c>
      <c r="H73" t="s">
        <v>140</v>
      </c>
      <c r="I73" t="s">
        <v>121</v>
      </c>
      <c r="J73" t="s">
        <v>161</v>
      </c>
      <c r="K73" t="s">
        <v>162</v>
      </c>
      <c r="L73" t="s">
        <v>163</v>
      </c>
      <c r="M73" t="s">
        <v>159</v>
      </c>
    </row>
    <row r="74" spans="1:13" ht="12.75">
      <c r="A74" t="str">
        <f>HYPERLINK("http://www.onsemi.com/PowerSolutions/product.do?id=NCP5331FTR2G","NCP5331FTR2G")</f>
        <v>NCP5331FTR2G</v>
      </c>
      <c r="B74" t="str">
        <f>HYPERLINK("http://www.onsemi.com/pub/Collateral/NCP5331-D.PDF","NCP5331/D (430.0kB)")</f>
        <v>NCP5331/D (430.0kB)</v>
      </c>
      <c r="C74" t="s">
        <v>13</v>
      </c>
      <c r="D74" t="s">
        <v>64</v>
      </c>
      <c r="E74" t="s">
        <v>160</v>
      </c>
      <c r="F74" t="s">
        <v>157</v>
      </c>
      <c r="G74" t="s">
        <v>116</v>
      </c>
      <c r="H74" t="s">
        <v>140</v>
      </c>
      <c r="I74" t="s">
        <v>121</v>
      </c>
      <c r="J74" t="s">
        <v>161</v>
      </c>
      <c r="K74" t="s">
        <v>162</v>
      </c>
      <c r="L74" t="s">
        <v>163</v>
      </c>
      <c r="M74" t="s">
        <v>159</v>
      </c>
    </row>
    <row r="75" spans="1:13" ht="12.75">
      <c r="A75" t="str">
        <f>HYPERLINK("http://www.onsemi.com/PowerSolutions/product.do?id=NCP5332ADW","NCP5332ADW")</f>
        <v>NCP5332ADW</v>
      </c>
      <c r="B75" t="str">
        <f>HYPERLINK("http://www.onsemi.com/pub/Collateral/NCP5332A-D.PDF","NCP5332A/D (328.0kB)")</f>
        <v>NCP5332A/D (328.0kB)</v>
      </c>
      <c r="C75" t="s">
        <v>24</v>
      </c>
      <c r="D75" t="s">
        <v>64</v>
      </c>
      <c r="E75" t="s">
        <v>156</v>
      </c>
      <c r="F75" t="s">
        <v>157</v>
      </c>
      <c r="G75" t="s">
        <v>116</v>
      </c>
      <c r="H75" t="s">
        <v>35</v>
      </c>
      <c r="I75" t="s">
        <v>121</v>
      </c>
      <c r="J75" t="s">
        <v>128</v>
      </c>
      <c r="K75" t="s">
        <v>162</v>
      </c>
      <c r="L75" t="s">
        <v>158</v>
      </c>
      <c r="M75" t="s">
        <v>159</v>
      </c>
    </row>
    <row r="76" spans="1:13" ht="12.75">
      <c r="A76" t="str">
        <f>HYPERLINK("http://www.onsemi.com/PowerSolutions/product.do?id=NCP5332ADWR2","NCP5332ADWR2")</f>
        <v>NCP5332ADWR2</v>
      </c>
      <c r="B76" t="str">
        <f>HYPERLINK("http://www.onsemi.com/pub/Collateral/NCP5332A-D.PDF","NCP5332A/D (328.0kB)")</f>
        <v>NCP5332A/D (328.0kB)</v>
      </c>
      <c r="C76" t="s">
        <v>24</v>
      </c>
      <c r="D76" t="s">
        <v>64</v>
      </c>
      <c r="E76" t="s">
        <v>156</v>
      </c>
      <c r="F76" t="s">
        <v>157</v>
      </c>
      <c r="G76" t="s">
        <v>116</v>
      </c>
      <c r="H76" t="s">
        <v>35</v>
      </c>
      <c r="I76" t="s">
        <v>121</v>
      </c>
      <c r="J76" t="s">
        <v>128</v>
      </c>
      <c r="K76" t="s">
        <v>162</v>
      </c>
      <c r="L76" t="s">
        <v>158</v>
      </c>
      <c r="M76" t="s">
        <v>159</v>
      </c>
    </row>
    <row r="77" spans="1:13" ht="12.75">
      <c r="A77" t="str">
        <f>HYPERLINK("http://www.onsemi.com/PowerSolutions/product.do?id=NCP5387MNR2G","NCP5387MNR2G")</f>
        <v>NCP5387MNR2G</v>
      </c>
      <c r="B77" t="str">
        <f>HYPERLINK("http://www.onsemi.com/pub/Collateral/NCP5387-D.PDF","NCP5387/D (341.0kB)")</f>
        <v>NCP5387/D (341.0kB)</v>
      </c>
      <c r="C77" t="s">
        <v>13</v>
      </c>
      <c r="D77" t="s">
        <v>64</v>
      </c>
      <c r="E77" t="s">
        <v>164</v>
      </c>
      <c r="F77" t="s">
        <v>54</v>
      </c>
      <c r="G77" t="s">
        <v>34</v>
      </c>
      <c r="H77" t="s">
        <v>47</v>
      </c>
      <c r="I77" t="s">
        <v>55</v>
      </c>
      <c r="J77" t="s">
        <v>49</v>
      </c>
      <c r="K77" t="s">
        <v>165</v>
      </c>
      <c r="L77" t="s">
        <v>57</v>
      </c>
      <c r="M77" t="s">
        <v>166</v>
      </c>
    </row>
    <row r="78" spans="1:13" ht="12.75">
      <c r="A78" t="str">
        <f>HYPERLINK("http://www.onsemi.com/PowerSolutions/product.do?id=NCP5391MNR2G","NCP5391MNR2G")</f>
        <v>NCP5391MNR2G</v>
      </c>
      <c r="B78" t="str">
        <f>HYPERLINK("http://www.onsemi.com/pub/Collateral/NCP5391-D.PDF","NCP5391/D (354.0kB)")</f>
        <v>NCP5391/D (354.0kB)</v>
      </c>
      <c r="C78" t="s">
        <v>13</v>
      </c>
      <c r="D78" t="s">
        <v>64</v>
      </c>
      <c r="E78" t="s">
        <v>167</v>
      </c>
      <c r="F78" t="s">
        <v>78</v>
      </c>
      <c r="G78" t="s">
        <v>34</v>
      </c>
      <c r="H78" t="s">
        <v>168</v>
      </c>
      <c r="I78" t="s">
        <v>36</v>
      </c>
      <c r="J78" t="s">
        <v>49</v>
      </c>
      <c r="K78" t="s">
        <v>93</v>
      </c>
      <c r="L78" t="s">
        <v>50</v>
      </c>
      <c r="M78" t="s">
        <v>169</v>
      </c>
    </row>
    <row r="79" spans="1:13" ht="12.75">
      <c r="A79" t="str">
        <f>HYPERLINK("http://www.onsemi.com/PowerSolutions/product.do?id=NCP5422ADR2","NCP5422ADR2")</f>
        <v>NCP5422ADR2</v>
      </c>
      <c r="B79" t="str">
        <f>HYPERLINK("http://www.onsemi.com/pub/Collateral/NCP5422A-D.PDF","NCP5422A/D (180.0kB)")</f>
        <v>NCP5422A/D (180.0kB)</v>
      </c>
      <c r="C79" t="s">
        <v>24</v>
      </c>
      <c r="D79" t="s">
        <v>64</v>
      </c>
      <c r="E79" t="s">
        <v>170</v>
      </c>
      <c r="F79" t="s">
        <v>16</v>
      </c>
      <c r="G79" t="s">
        <v>116</v>
      </c>
      <c r="H79" t="s">
        <v>168</v>
      </c>
      <c r="I79" t="s">
        <v>36</v>
      </c>
      <c r="J79" t="s">
        <v>171</v>
      </c>
      <c r="K79" t="s">
        <v>151</v>
      </c>
      <c r="L79" t="s">
        <v>22</v>
      </c>
      <c r="M79" t="s">
        <v>172</v>
      </c>
    </row>
    <row r="80" spans="1:13" ht="12.75">
      <c r="A80" t="str">
        <f>HYPERLINK("http://www.onsemi.com/PowerSolutions/product.do?id=NCP5422ADR2G","NCP5422ADR2G")</f>
        <v>NCP5422ADR2G</v>
      </c>
      <c r="B80" t="str">
        <f>HYPERLINK("http://www.onsemi.com/pub/Collateral/NCP5422A-D.PDF","NCP5422A/D (180.0kB)")</f>
        <v>NCP5422A/D (180.0kB)</v>
      </c>
      <c r="C80" t="s">
        <v>13</v>
      </c>
      <c r="D80" t="s">
        <v>64</v>
      </c>
      <c r="E80" t="s">
        <v>170</v>
      </c>
      <c r="F80" t="s">
        <v>16</v>
      </c>
      <c r="G80" t="s">
        <v>116</v>
      </c>
      <c r="H80" t="s">
        <v>168</v>
      </c>
      <c r="I80" t="s">
        <v>36</v>
      </c>
      <c r="J80" t="s">
        <v>171</v>
      </c>
      <c r="K80" t="s">
        <v>151</v>
      </c>
      <c r="L80" t="s">
        <v>22</v>
      </c>
      <c r="M80" t="s">
        <v>173</v>
      </c>
    </row>
    <row r="81" spans="1:13" ht="12.75">
      <c r="A81" t="str">
        <f>HYPERLINK("http://www.onsemi.com/PowerSolutions/product.do?id=NCP5424D","NCP5424D")</f>
        <v>NCP5424D</v>
      </c>
      <c r="B81" t="str">
        <f>HYPERLINK("http://www.onsemi.com/pub/Collateral/NCP5424-D.PDF","NCP5424/D (134.0kB)")</f>
        <v>NCP5424/D (134.0kB)</v>
      </c>
      <c r="C81" t="s">
        <v>24</v>
      </c>
      <c r="D81" t="s">
        <v>64</v>
      </c>
      <c r="E81" t="s">
        <v>174</v>
      </c>
      <c r="F81" t="s">
        <v>16</v>
      </c>
      <c r="G81" t="s">
        <v>116</v>
      </c>
      <c r="H81" t="s">
        <v>168</v>
      </c>
      <c r="I81" t="s">
        <v>36</v>
      </c>
      <c r="J81" t="s">
        <v>161</v>
      </c>
      <c r="L81" t="s">
        <v>22</v>
      </c>
      <c r="M81" t="s">
        <v>175</v>
      </c>
    </row>
    <row r="82" spans="1:13" ht="12.75">
      <c r="A82" t="str">
        <f>HYPERLINK("http://www.onsemi.com/PowerSolutions/product.do?id=NCP5424DG","NCP5424DG")</f>
        <v>NCP5424DG</v>
      </c>
      <c r="B82" t="str">
        <f>HYPERLINK("http://www.onsemi.com/pub/Collateral/NCP5424-D.PDF","NCP5424/D (134.0kB)")</f>
        <v>NCP5424/D (134.0kB)</v>
      </c>
      <c r="C82" t="s">
        <v>13</v>
      </c>
      <c r="D82" t="s">
        <v>64</v>
      </c>
      <c r="E82" t="s">
        <v>174</v>
      </c>
      <c r="F82" t="s">
        <v>16</v>
      </c>
      <c r="G82" t="s">
        <v>116</v>
      </c>
      <c r="H82" t="s">
        <v>168</v>
      </c>
      <c r="I82" t="s">
        <v>36</v>
      </c>
      <c r="J82" t="s">
        <v>161</v>
      </c>
      <c r="L82" t="s">
        <v>22</v>
      </c>
      <c r="M82" t="s">
        <v>175</v>
      </c>
    </row>
    <row r="83" spans="1:13" ht="12.75">
      <c r="A83" t="str">
        <f>HYPERLINK("http://www.onsemi.com/PowerSolutions/product.do?id=NCP5424DR2","NCP5424DR2")</f>
        <v>NCP5424DR2</v>
      </c>
      <c r="B83" t="str">
        <f>HYPERLINK("http://www.onsemi.com/pub/Collateral/NCP5424-D.PDF","NCP5424/D (134.0kB)")</f>
        <v>NCP5424/D (134.0kB)</v>
      </c>
      <c r="C83" t="s">
        <v>24</v>
      </c>
      <c r="D83" t="s">
        <v>64</v>
      </c>
      <c r="E83" t="s">
        <v>174</v>
      </c>
      <c r="F83" t="s">
        <v>16</v>
      </c>
      <c r="G83" t="s">
        <v>116</v>
      </c>
      <c r="H83" t="s">
        <v>168</v>
      </c>
      <c r="I83" t="s">
        <v>36</v>
      </c>
      <c r="J83" t="s">
        <v>161</v>
      </c>
      <c r="L83" t="s">
        <v>22</v>
      </c>
      <c r="M83" t="s">
        <v>175</v>
      </c>
    </row>
    <row r="84" spans="1:13" ht="12.75">
      <c r="A84" t="str">
        <f>HYPERLINK("http://www.onsemi.com/PowerSolutions/product.do?id=NCP5424DR2G","NCP5424DR2G")</f>
        <v>NCP5424DR2G</v>
      </c>
      <c r="B84" t="str">
        <f>HYPERLINK("http://www.onsemi.com/pub/Collateral/NCP5424-D.PDF","NCP5424/D (134.0kB)")</f>
        <v>NCP5424/D (134.0kB)</v>
      </c>
      <c r="C84" t="s">
        <v>13</v>
      </c>
      <c r="D84" t="s">
        <v>64</v>
      </c>
      <c r="E84" t="s">
        <v>174</v>
      </c>
      <c r="F84" t="s">
        <v>16</v>
      </c>
      <c r="G84" t="s">
        <v>116</v>
      </c>
      <c r="H84" t="s">
        <v>168</v>
      </c>
      <c r="I84" t="s">
        <v>36</v>
      </c>
      <c r="J84" t="s">
        <v>161</v>
      </c>
      <c r="L84" t="s">
        <v>22</v>
      </c>
      <c r="M84" t="s">
        <v>175</v>
      </c>
    </row>
    <row r="85" spans="1:13" ht="12.75">
      <c r="A85" t="str">
        <f>HYPERLINK("http://www.onsemi.com/PowerSolutions/product.do?id=NCP5425DBG","NCP5425DBG")</f>
        <v>NCP5425DBG</v>
      </c>
      <c r="B85" t="str">
        <f>HYPERLINK("http://www.onsemi.com/pub/Collateral/NCP5425-D.PDF","NCP5425/D (172.0kB)")</f>
        <v>NCP5425/D (172.0kB)</v>
      </c>
      <c r="C85" t="s">
        <v>13</v>
      </c>
      <c r="D85" t="s">
        <v>64</v>
      </c>
      <c r="E85" t="s">
        <v>176</v>
      </c>
      <c r="F85" t="s">
        <v>16</v>
      </c>
      <c r="G85" t="s">
        <v>116</v>
      </c>
      <c r="H85" t="s">
        <v>47</v>
      </c>
      <c r="I85" t="s">
        <v>36</v>
      </c>
      <c r="J85" t="s">
        <v>177</v>
      </c>
      <c r="K85" t="s">
        <v>104</v>
      </c>
      <c r="L85" t="s">
        <v>62</v>
      </c>
      <c r="M85" t="s">
        <v>148</v>
      </c>
    </row>
    <row r="86" spans="1:13" ht="12.75">
      <c r="A86" t="str">
        <f>HYPERLINK("http://www.onsemi.com/PowerSolutions/product.do?id=NCP5425DBR2G","NCP5425DBR2G")</f>
        <v>NCP5425DBR2G</v>
      </c>
      <c r="B86" t="str">
        <f>HYPERLINK("http://www.onsemi.com/pub/Collateral/NCP5425-D.PDF","NCP5425/D (172.0kB)")</f>
        <v>NCP5425/D (172.0kB)</v>
      </c>
      <c r="C86" t="s">
        <v>13</v>
      </c>
      <c r="D86" t="s">
        <v>64</v>
      </c>
      <c r="E86" t="s">
        <v>176</v>
      </c>
      <c r="F86" t="s">
        <v>16</v>
      </c>
      <c r="G86" t="s">
        <v>116</v>
      </c>
      <c r="H86" t="s">
        <v>47</v>
      </c>
      <c r="I86" t="s">
        <v>36</v>
      </c>
      <c r="J86" t="s">
        <v>177</v>
      </c>
      <c r="K86" t="s">
        <v>104</v>
      </c>
      <c r="L86" t="s">
        <v>62</v>
      </c>
      <c r="M86" t="s">
        <v>148</v>
      </c>
    </row>
    <row r="87" spans="1:13" ht="12.75">
      <c r="A87" t="str">
        <f>HYPERLINK("http://www.onsemi.com/PowerSolutions/product.do?id=NCV494BDR2G","NCV494BDR2G")</f>
        <v>NCV494BDR2G</v>
      </c>
      <c r="B87" t="str">
        <f>HYPERLINK("http://www.onsemi.com/pub/Collateral/TL494-D.PDF","TL494/D (144.0kB)")</f>
        <v>TL494/D (144.0kB)</v>
      </c>
      <c r="C87" t="s">
        <v>13</v>
      </c>
      <c r="D87" t="s">
        <v>64</v>
      </c>
      <c r="E87" t="s">
        <v>178</v>
      </c>
      <c r="F87" t="s">
        <v>16</v>
      </c>
      <c r="G87" t="s">
        <v>17</v>
      </c>
      <c r="H87" t="s">
        <v>48</v>
      </c>
      <c r="I87" t="s">
        <v>60</v>
      </c>
      <c r="J87" t="s">
        <v>104</v>
      </c>
      <c r="L87" t="s">
        <v>22</v>
      </c>
      <c r="M87" t="s">
        <v>179</v>
      </c>
    </row>
    <row r="88" spans="1:13" ht="12.75">
      <c r="A88" t="str">
        <f>HYPERLINK("http://www.onsemi.com/PowerSolutions/product.do?id=SG3525ADWG","SG3525ADWG")</f>
        <v>SG3525ADWG</v>
      </c>
      <c r="B88" t="str">
        <f>HYPERLINK("http://www.onsemi.com/pub/Collateral/SG3525A-D.PDF","SG3525A/D (142.0kB)")</f>
        <v>SG3525A/D (142.0kB)</v>
      </c>
      <c r="C88" t="s">
        <v>13</v>
      </c>
      <c r="D88" t="s">
        <v>64</v>
      </c>
      <c r="E88" t="s">
        <v>180</v>
      </c>
      <c r="F88" t="s">
        <v>16</v>
      </c>
      <c r="G88" t="s">
        <v>17</v>
      </c>
      <c r="H88" t="s">
        <v>18</v>
      </c>
      <c r="I88" t="s">
        <v>60</v>
      </c>
      <c r="J88" t="s">
        <v>113</v>
      </c>
      <c r="L88" t="s">
        <v>123</v>
      </c>
      <c r="M88" t="s">
        <v>99</v>
      </c>
    </row>
    <row r="89" spans="1:13" ht="12.75">
      <c r="A89" t="str">
        <f>HYPERLINK("http://www.onsemi.com/PowerSolutions/product.do?id=SG3525ADWR2G","SG3525ADWR2G")</f>
        <v>SG3525ADWR2G</v>
      </c>
      <c r="B89" t="str">
        <f>HYPERLINK("http://www.onsemi.com/pub/Collateral/SG3525A-D.PDF","SG3525A/D (142.0kB)")</f>
        <v>SG3525A/D (142.0kB)</v>
      </c>
      <c r="C89" t="s">
        <v>13</v>
      </c>
      <c r="D89" t="s">
        <v>64</v>
      </c>
      <c r="E89" t="s">
        <v>180</v>
      </c>
      <c r="F89" t="s">
        <v>16</v>
      </c>
      <c r="G89" t="s">
        <v>17</v>
      </c>
      <c r="H89" t="s">
        <v>18</v>
      </c>
      <c r="I89" t="s">
        <v>60</v>
      </c>
      <c r="J89" t="s">
        <v>113</v>
      </c>
      <c r="L89" t="s">
        <v>123</v>
      </c>
      <c r="M89" t="s">
        <v>99</v>
      </c>
    </row>
    <row r="90" spans="1:13" ht="12.75">
      <c r="A90" t="str">
        <f>HYPERLINK("http://www.onsemi.com/PowerSolutions/product.do?id=SG3525ANG","SG3525ANG")</f>
        <v>SG3525ANG</v>
      </c>
      <c r="B90" t="str">
        <f>HYPERLINK("http://www.onsemi.com/pub/Collateral/SG3525A-D.PDF","SG3525A/D (142.0kB)")</f>
        <v>SG3525A/D (142.0kB)</v>
      </c>
      <c r="C90" t="s">
        <v>13</v>
      </c>
      <c r="D90" t="s">
        <v>64</v>
      </c>
      <c r="E90" t="s">
        <v>180</v>
      </c>
      <c r="F90" t="s">
        <v>16</v>
      </c>
      <c r="G90" t="s">
        <v>17</v>
      </c>
      <c r="H90" t="s">
        <v>18</v>
      </c>
      <c r="I90" t="s">
        <v>60</v>
      </c>
      <c r="J90" t="s">
        <v>113</v>
      </c>
      <c r="L90" t="s">
        <v>181</v>
      </c>
      <c r="M90" t="s">
        <v>182</v>
      </c>
    </row>
    <row r="91" spans="1:13" ht="12.75">
      <c r="A91" t="str">
        <f>HYPERLINK("http://www.onsemi.com/PowerSolutions/product.do?id=TL494BDG","TL494BDG")</f>
        <v>TL494BDG</v>
      </c>
      <c r="B91" t="str">
        <f aca="true" t="shared" si="1" ref="B91:B96">HYPERLINK("http://www.onsemi.com/pub/Collateral/TL494-D.PDF","TL494/D (144.0kB)")</f>
        <v>TL494/D (144.0kB)</v>
      </c>
      <c r="C91" t="s">
        <v>13</v>
      </c>
      <c r="D91" t="s">
        <v>64</v>
      </c>
      <c r="E91" t="s">
        <v>183</v>
      </c>
      <c r="F91" t="s">
        <v>16</v>
      </c>
      <c r="G91" t="s">
        <v>17</v>
      </c>
      <c r="H91" t="s">
        <v>48</v>
      </c>
      <c r="I91" t="s">
        <v>60</v>
      </c>
      <c r="J91" t="s">
        <v>184</v>
      </c>
      <c r="L91" t="s">
        <v>22</v>
      </c>
      <c r="M91" t="s">
        <v>185</v>
      </c>
    </row>
    <row r="92" spans="1:13" ht="12.75">
      <c r="A92" t="str">
        <f>HYPERLINK("http://www.onsemi.com/PowerSolutions/product.do?id=TL494BDR2G","TL494BDR2G")</f>
        <v>TL494BDR2G</v>
      </c>
      <c r="B92" t="str">
        <f t="shared" si="1"/>
        <v>TL494/D (144.0kB)</v>
      </c>
      <c r="C92" t="s">
        <v>13</v>
      </c>
      <c r="D92" t="s">
        <v>64</v>
      </c>
      <c r="E92" t="s">
        <v>183</v>
      </c>
      <c r="F92" t="s">
        <v>16</v>
      </c>
      <c r="G92" t="s">
        <v>17</v>
      </c>
      <c r="H92" t="s">
        <v>48</v>
      </c>
      <c r="I92" t="s">
        <v>60</v>
      </c>
      <c r="J92" t="s">
        <v>184</v>
      </c>
      <c r="L92" t="s">
        <v>22</v>
      </c>
      <c r="M92" t="s">
        <v>99</v>
      </c>
    </row>
    <row r="93" spans="1:13" ht="12.75">
      <c r="A93" t="str">
        <f>HYPERLINK("http://www.onsemi.com/PowerSolutions/product.do?id=TL494CDG","TL494CDG")</f>
        <v>TL494CDG</v>
      </c>
      <c r="B93" t="str">
        <f t="shared" si="1"/>
        <v>TL494/D (144.0kB)</v>
      </c>
      <c r="C93" t="s">
        <v>13</v>
      </c>
      <c r="D93" t="s">
        <v>64</v>
      </c>
      <c r="E93" t="s">
        <v>183</v>
      </c>
      <c r="F93" t="s">
        <v>16</v>
      </c>
      <c r="G93" t="s">
        <v>17</v>
      </c>
      <c r="H93" t="s">
        <v>48</v>
      </c>
      <c r="I93" t="s">
        <v>60</v>
      </c>
      <c r="J93" t="s">
        <v>184</v>
      </c>
      <c r="L93" t="s">
        <v>22</v>
      </c>
      <c r="M93" t="s">
        <v>186</v>
      </c>
    </row>
    <row r="94" spans="1:13" ht="12.75">
      <c r="A94" t="str">
        <f>HYPERLINK("http://www.onsemi.com/PowerSolutions/product.do?id=TL494CDR2G","TL494CDR2G")</f>
        <v>TL494CDR2G</v>
      </c>
      <c r="B94" t="str">
        <f t="shared" si="1"/>
        <v>TL494/D (144.0kB)</v>
      </c>
      <c r="C94" t="s">
        <v>13</v>
      </c>
      <c r="D94" t="s">
        <v>64</v>
      </c>
      <c r="E94" t="s">
        <v>183</v>
      </c>
      <c r="F94" t="s">
        <v>16</v>
      </c>
      <c r="G94" t="s">
        <v>17</v>
      </c>
      <c r="H94" t="s">
        <v>48</v>
      </c>
      <c r="I94" t="s">
        <v>60</v>
      </c>
      <c r="J94" t="s">
        <v>184</v>
      </c>
      <c r="L94" t="s">
        <v>22</v>
      </c>
      <c r="M94" t="s">
        <v>99</v>
      </c>
    </row>
    <row r="95" spans="1:13" ht="12.75">
      <c r="A95" t="str">
        <f>HYPERLINK("http://www.onsemi.com/PowerSolutions/product.do?id=TL494CNG","TL494CNG")</f>
        <v>TL494CNG</v>
      </c>
      <c r="B95" t="str">
        <f t="shared" si="1"/>
        <v>TL494/D (144.0kB)</v>
      </c>
      <c r="C95" t="s">
        <v>13</v>
      </c>
      <c r="D95" t="s">
        <v>64</v>
      </c>
      <c r="E95" t="s">
        <v>183</v>
      </c>
      <c r="F95" t="s">
        <v>16</v>
      </c>
      <c r="G95" t="s">
        <v>17</v>
      </c>
      <c r="H95" t="s">
        <v>48</v>
      </c>
      <c r="I95" t="s">
        <v>60</v>
      </c>
      <c r="J95" t="s">
        <v>184</v>
      </c>
      <c r="L95" t="s">
        <v>181</v>
      </c>
      <c r="M95" t="s">
        <v>99</v>
      </c>
    </row>
    <row r="96" spans="1:13" ht="12.75">
      <c r="A96" t="str">
        <f>HYPERLINK("http://www.onsemi.com/PowerSolutions/product.do?id=TL494ING","TL494ING")</f>
        <v>TL494ING</v>
      </c>
      <c r="B96" t="str">
        <f t="shared" si="1"/>
        <v>TL494/D (144.0kB)</v>
      </c>
      <c r="C96" t="s">
        <v>13</v>
      </c>
      <c r="D96" t="s">
        <v>64</v>
      </c>
      <c r="E96" t="s">
        <v>183</v>
      </c>
      <c r="F96" t="s">
        <v>16</v>
      </c>
      <c r="G96" t="s">
        <v>17</v>
      </c>
      <c r="H96" t="s">
        <v>48</v>
      </c>
      <c r="I96" t="s">
        <v>60</v>
      </c>
      <c r="J96" t="s">
        <v>184</v>
      </c>
      <c r="L96" t="s">
        <v>181</v>
      </c>
      <c r="M96" t="s">
        <v>99</v>
      </c>
    </row>
    <row r="97" spans="1:13" ht="12.75">
      <c r="A97" t="str">
        <f>HYPERLINK("http://www.onsemi.com/PowerSolutions/product.do?id=TL594CDG","TL594CDG")</f>
        <v>TL594CDG</v>
      </c>
      <c r="B97" t="str">
        <f>HYPERLINK("http://www.onsemi.com/pub/Collateral/TL594-D.PDF","TL594/D (145.0kB)")</f>
        <v>TL594/D (145.0kB)</v>
      </c>
      <c r="C97" t="s">
        <v>13</v>
      </c>
      <c r="D97" t="s">
        <v>64</v>
      </c>
      <c r="E97" t="s">
        <v>183</v>
      </c>
      <c r="F97" t="s">
        <v>16</v>
      </c>
      <c r="G97" t="s">
        <v>17</v>
      </c>
      <c r="H97" t="s">
        <v>69</v>
      </c>
      <c r="I97" t="s">
        <v>187</v>
      </c>
      <c r="J97" t="s">
        <v>188</v>
      </c>
      <c r="L97" t="s">
        <v>22</v>
      </c>
      <c r="M97" t="s">
        <v>99</v>
      </c>
    </row>
    <row r="98" spans="1:13" ht="12.75">
      <c r="A98" t="str">
        <f>HYPERLINK("http://www.onsemi.com/PowerSolutions/product.do?id=TL594CDR2G","TL594CDR2G")</f>
        <v>TL594CDR2G</v>
      </c>
      <c r="B98" t="str">
        <f>HYPERLINK("http://www.onsemi.com/pub/Collateral/TL594-D.PDF","TL594/D (145.0kB)")</f>
        <v>TL594/D (145.0kB)</v>
      </c>
      <c r="C98" t="s">
        <v>13</v>
      </c>
      <c r="D98" t="s">
        <v>64</v>
      </c>
      <c r="E98" t="s">
        <v>183</v>
      </c>
      <c r="F98" t="s">
        <v>16</v>
      </c>
      <c r="G98" t="s">
        <v>17</v>
      </c>
      <c r="H98" t="s">
        <v>69</v>
      </c>
      <c r="I98" t="s">
        <v>187</v>
      </c>
      <c r="J98" t="s">
        <v>188</v>
      </c>
      <c r="L98" t="s">
        <v>22</v>
      </c>
      <c r="M98" t="s">
        <v>99</v>
      </c>
    </row>
    <row r="99" spans="1:13" ht="12.75">
      <c r="A99" t="str">
        <f>HYPERLINK("http://www.onsemi.com/PowerSolutions/product.do?id=TL594CDTBG","TL594CDTBG")</f>
        <v>TL594CDTBG</v>
      </c>
      <c r="B99" t="str">
        <f>HYPERLINK("http://www.onsemi.com/pub/Collateral/TL594-D.PDF","TL594/D (145.0kB)")</f>
        <v>TL594/D (145.0kB)</v>
      </c>
      <c r="C99" t="s">
        <v>13</v>
      </c>
      <c r="D99" t="s">
        <v>64</v>
      </c>
      <c r="E99" t="s">
        <v>183</v>
      </c>
      <c r="F99" t="s">
        <v>16</v>
      </c>
      <c r="G99" t="s">
        <v>17</v>
      </c>
      <c r="H99" t="s">
        <v>69</v>
      </c>
      <c r="I99" t="s">
        <v>187</v>
      </c>
      <c r="J99" t="s">
        <v>188</v>
      </c>
      <c r="L99" t="s">
        <v>97</v>
      </c>
      <c r="M99" t="s">
        <v>99</v>
      </c>
    </row>
    <row r="100" spans="1:13" ht="12.75">
      <c r="A100" t="str">
        <f>HYPERLINK("http://www.onsemi.com/PowerSolutions/product.do?id=TL594CDTBR2G","TL594CDTBR2G")</f>
        <v>TL594CDTBR2G</v>
      </c>
      <c r="B100" t="str">
        <f>HYPERLINK("http://www.onsemi.com/pub/Collateral/TL594-D.PDF","TL594/D (145.0kB)")</f>
        <v>TL594/D (145.0kB)</v>
      </c>
      <c r="C100" t="s">
        <v>13</v>
      </c>
      <c r="D100" t="s">
        <v>64</v>
      </c>
      <c r="E100" t="s">
        <v>183</v>
      </c>
      <c r="F100" t="s">
        <v>16</v>
      </c>
      <c r="G100" t="s">
        <v>17</v>
      </c>
      <c r="H100" t="s">
        <v>69</v>
      </c>
      <c r="I100" t="s">
        <v>187</v>
      </c>
      <c r="J100" t="s">
        <v>188</v>
      </c>
      <c r="L100" t="s">
        <v>97</v>
      </c>
      <c r="M100" t="s">
        <v>99</v>
      </c>
    </row>
    <row r="101" spans="1:13" ht="12.75">
      <c r="A101" t="str">
        <f>HYPERLINK("http://www.onsemi.com/PowerSolutions/product.do?id=TL594CNG","TL594CNG")</f>
        <v>TL594CNG</v>
      </c>
      <c r="B101" t="str">
        <f>HYPERLINK("http://www.onsemi.com/pub/Collateral/TL594-D.PDF","TL594/D (145.0kB)")</f>
        <v>TL594/D (145.0kB)</v>
      </c>
      <c r="C101" t="s">
        <v>13</v>
      </c>
      <c r="D101" t="s">
        <v>64</v>
      </c>
      <c r="E101" t="s">
        <v>183</v>
      </c>
      <c r="F101" t="s">
        <v>16</v>
      </c>
      <c r="G101" t="s">
        <v>17</v>
      </c>
      <c r="H101" t="s">
        <v>69</v>
      </c>
      <c r="I101" t="s">
        <v>187</v>
      </c>
      <c r="J101" t="s">
        <v>188</v>
      </c>
      <c r="L101" t="s">
        <v>181</v>
      </c>
      <c r="M101" t="s">
        <v>189</v>
      </c>
    </row>
  </sheetData>
  <hyperlinks>
    <hyperlink ref="A2:B101" r:id="rId1" display="http://www.bdtic.com/ON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直流-直流(DC-DC)控制器</dc:title>
  <dc:subject>ON 安森美 直流-直流(DC-DC)控制器</dc:subject>
  <dc:creator>BDTIC 半导体事业部</dc:creator>
  <cp:keywords>直流-直流,DC-DC,控制器</cp:keywords>
  <dc:description>http://www.BDTIC.com/ON</dc:description>
  <cp:lastModifiedBy>微软用户</cp:lastModifiedBy>
  <dcterms:modified xsi:type="dcterms:W3CDTF">2008-10-12T10:16:32Z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