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ransient Voltage Suppressor..." sheetId="1" r:id="rId1"/>
  </sheets>
  <definedNames/>
  <calcPr fullCalcOnLoad="1"/>
</workbook>
</file>

<file path=xl/sharedStrings.xml><?xml version="1.0" encoding="utf-8"?>
<sst xmlns="http://schemas.openxmlformats.org/spreadsheetml/2006/main" count="6382" uniqueCount="841">
  <si>
    <t>600 W Transient Voltage Suppressor 75 V SUR40 Unidirectional</t>
  </si>
  <si>
    <t>600 W Transient Voltage Suppressor 82 V SUR40 Unidirectional</t>
  </si>
  <si>
    <t>600 W Transient Voltage Suppressor 91 V SUR40 Unidirectional</t>
  </si>
  <si>
    <t>600 W Transient Voltage Suppressors 100 V SMB Unidirectional</t>
  </si>
  <si>
    <t>600 W Transient Voltage Suppressors 10 V SMB Unidirectional</t>
  </si>
  <si>
    <t>600 W Transient Voltage Suppressors 11 V SMB Bidirectional</t>
  </si>
  <si>
    <t>600 W Transient Voltage Suppressors 120 V SMB Unidirectional</t>
  </si>
  <si>
    <t>600 W Transient Voltage Suppressors 12 V SMB Unidirectional</t>
  </si>
  <si>
    <t>600 W Transient Voltage Suppressors 12 V SMB Bidirectional</t>
  </si>
  <si>
    <t>600 W Transient Voltage Suppressors 130 V SMB Unidirectional</t>
  </si>
  <si>
    <t>600 W Transient Voltage Suppressors 13 V SMB Unidirectional</t>
  </si>
  <si>
    <t>600 W Transient Voltage Suppressors 150 V SMB Unidirectional</t>
  </si>
  <si>
    <t>600 W Transient Voltage Suppressors 15 V SMB Bidirectional</t>
  </si>
  <si>
    <t>600 W Transient Voltage Suppressors 160 V SMB Unidirectional</t>
  </si>
  <si>
    <t>600 W Transient Voltage Suppressors 16 V SMB Unidirectional</t>
  </si>
  <si>
    <t>600 W Transient Voltage Suppressors 180 V SMB Unidirectional</t>
  </si>
  <si>
    <t>600 W Transient Voltage Suppressors 18 V SMB Unidirectional</t>
  </si>
  <si>
    <t>600 W Transient Voltage Suppressors 18 V SMB Bidirectional</t>
  </si>
  <si>
    <t>600 W Transient Voltage Suppressors 200 V SMB Unidirectional</t>
  </si>
  <si>
    <t>600 W Transient Voltage Suppressors 20 V SMB Unidirectional</t>
  </si>
  <si>
    <t>600 W Transient Voltage Suppressors 20 V SMB Bidirectional</t>
  </si>
  <si>
    <t>600 W Transient Voltage Suppressors 22 V SMB Unidirectional</t>
  </si>
  <si>
    <t>600 W Transient Voltage Suppressors 22 V SMB Bidirectional</t>
  </si>
  <si>
    <t>600 W Transient Voltage Suppressors 24 V SMB Unidirectional</t>
  </si>
  <si>
    <t>600 W Transient Voltage Suppressors 24 V SMB Bidirectional</t>
  </si>
  <si>
    <t>600 W Transient Voltage Suppressors 27 V SMB Unidirectional</t>
  </si>
  <si>
    <t>&lt;span id="price_P6SMB27AT3G"&gt;&lt;a href="javascript:getOnlinePrice('P6SMB27AT3G');"&gt;Price&lt;/a&gt;&lt;/span&gt;</t>
  </si>
  <si>
    <t>600 W Transient Voltage Suppressors 27 V SMB Bidirectional</t>
  </si>
  <si>
    <t>600 W Transient Voltage Suppressors 30 V SMB Unidirectional</t>
  </si>
  <si>
    <t>600 W Transient Voltage Suppressors 30 V SMB Bidirectional</t>
  </si>
  <si>
    <t>600 W Transient Voltage Suppressors 33 V SMB Unidirectional</t>
  </si>
  <si>
    <t>&lt;span id="price_P6SMB33AT3G"&gt;&lt;a href="javascript:getOnlinePrice('P6SMB33AT3G');"&gt;Price&lt;/a&gt;&lt;/span&gt;</t>
  </si>
  <si>
    <t>600 W Transient Voltage Suppressors 33 V SMB Bidirectional</t>
  </si>
  <si>
    <t>600 W Transient Voltage Suppressors 36 V SMB Unidirectional</t>
  </si>
  <si>
    <t>&lt;span id="price_P6SMB36AT3G"&gt;&lt;a href="javascript:getOnlinePrice('P6SMB36AT3G');"&gt;Price&lt;/a&gt;&lt;/span&gt;</t>
  </si>
  <si>
    <t>600 W Transient Voltage Suppressors 36 V SMB Bidirectional</t>
  </si>
  <si>
    <t>600 W Transient Voltage Suppressors 39 V SMB Unidirectional</t>
  </si>
  <si>
    <t>&lt;span id="price_P6SMB39AT3G"&gt;&lt;a href="javascript:getOnlinePrice('P6SMB39AT3G');"&gt;Price&lt;/a&gt;&lt;/span&gt;</t>
  </si>
  <si>
    <t>600 W Transient Voltage Suppressors 39 V SMB Bidirectional</t>
  </si>
  <si>
    <t>600 W Transient Voltage Suppressors 43 V SMB Unidirectional</t>
  </si>
  <si>
    <t>600 W Transient Voltage Suppressors 43 V SMB Bidirectional</t>
  </si>
  <si>
    <t>600 W Transient Voltage Suppressors 47 V SMB Bidirectional</t>
  </si>
  <si>
    <t>600 W Transient Voltage Suppressors 51 V SMB Unidirectional</t>
  </si>
  <si>
    <t>600 W Transient Voltage Suppressors 51 V SMB Bidirectional</t>
  </si>
  <si>
    <t>600 W Transient Voltage Suppressors 56 V SMB Unidirectional</t>
  </si>
  <si>
    <t>600 W Transient Voltage Suppressors 56 V SMB Bidirectional</t>
  </si>
  <si>
    <t>600 W Transient Voltage Suppressors 6.8 V SMB Unidirectional</t>
  </si>
  <si>
    <t>&lt;span id="price_P6SMB6.8AT3G"&gt;&lt;a href="javascript:getOnlinePrice('P6SMB6.8AT3G');"&gt;Price&lt;/a&gt;&lt;/span&gt;</t>
  </si>
  <si>
    <t>600 W Transient Voltage Suppressors 62 V SMB Unidirectional</t>
  </si>
  <si>
    <t>600 W Transient Voltage Suppressors 62 V SMB Bidirectional</t>
  </si>
  <si>
    <t>600 W Transient Voltage Suppressors 68 V SMB Unidirectional</t>
  </si>
  <si>
    <t>600 W Transient Voltage Suppressors 68 V SMB Bidirectional</t>
  </si>
  <si>
    <t>600 W Transient Voltage Suppressors 7.5 V SMB Unidirectional</t>
  </si>
  <si>
    <t>600 W Transient Voltage Suppressors 75 V SMB Unidirectional</t>
  </si>
  <si>
    <t>600 W Transient Voltage Suppressors 8.2 V SMB Unidirectional</t>
  </si>
  <si>
    <t>600 W Transient Voltage Suppressors 82 V SMB Unidirectional</t>
  </si>
  <si>
    <t>600 W Transient Voltage Suppressors 82 V SMB Bidirectional</t>
  </si>
  <si>
    <t>600 W Transient Voltage Suppressors 9.1 V SMB Unidirectional</t>
  </si>
  <si>
    <t>600 W Transient Voltage Suppressors 91 V SMB Unidirectional</t>
  </si>
  <si>
    <t>500 W Transient Voltage Suppressor 100 V MiniMOSORB Unidirectional</t>
  </si>
  <si>
    <t>500 W Transient Voltage Suppressor 10 V MiniMOSORB Unidirectional</t>
  </si>
  <si>
    <t>500 W Transient Voltage Suppressor 12 V MiniMOSORB Unidirectional</t>
  </si>
  <si>
    <t>500 W Transient Voltage Suppressor 13 V MiniMOSORB Unidirectional</t>
  </si>
  <si>
    <t>500 W Transient Voltage Suppressor 15 V MiniMOSORB Unidirectional</t>
  </si>
  <si>
    <t>$0.1933</t>
  </si>
  <si>
    <t>500 W Transient Voltage Suppressor 16 V MiniMOSORB Unidirectional</t>
  </si>
  <si>
    <t>500 W Transient Voltage Suppressor 170 V MiniMOSORB Unidirectional</t>
  </si>
  <si>
    <t>500 W Transient Voltage Suppressor 5.0 V MiniMOSORB Unidirectional</t>
  </si>
  <si>
    <t>500 W Transient Voltage Suppressor 18 V MiniMOSORB Unidirectional</t>
  </si>
  <si>
    <t>500 W Transient Voltage Suppressor 20 V MiniMOSORB Unidirectional</t>
  </si>
  <si>
    <t>500 W Transient Voltage Suppressor 24 V MiniMOSORB Unidirectional</t>
  </si>
  <si>
    <t>500 W Transient Voltage Suppressor 26 V MiniMOSORB Unidirectional</t>
  </si>
  <si>
    <t>500 W Transient Voltage Suppressor 28 V MiniMOSORB Unidirectional</t>
  </si>
  <si>
    <t>500 W Transient Voltage Suppressor 30 V MiniMOSORB Unidirectional</t>
  </si>
  <si>
    <t>500 W Transient Voltage Suppressor 33 V MiniMOSORB Unidirectional</t>
  </si>
  <si>
    <t>500 W Transient Voltage Suppressor 36 V MiniMOSORB Unidirectional</t>
  </si>
  <si>
    <t>500 W Transient Voltage Suppressor 51 V MiniMOSORB Unidirectional</t>
  </si>
  <si>
    <t>500 W Transient Voltage Suppressor 6.0 V MiniMOSORB Unidirectional</t>
  </si>
  <si>
    <t>500 W Transient Voltage Suppressor 7.0 V MiniMOSORB Unidirectional</t>
  </si>
  <si>
    <t>ESD Protection Diode 5 V SOD-323 Unidirectional</t>
  </si>
  <si>
    <t>6.75</t>
  </si>
  <si>
    <t>SOD-323 2 LEAD</t>
  </si>
  <si>
    <t>&lt;span id="price_SD05T1G"&gt;&lt;a href="javascript:getOnlinePrice('SD05T1G');"&gt;Price&lt;/a&gt;&lt;/span&gt;</t>
  </si>
  <si>
    <t>ESD Protection Diode 12 V Bidirectional</t>
  </si>
  <si>
    <t>13.3</t>
  </si>
  <si>
    <t>19</t>
  </si>
  <si>
    <t>&lt;span id="price_SD12CT1G"&gt;&lt;a href="javascript:getOnlinePrice('SD12CT1G');"&gt;Price&lt;/a&gt;&lt;/span&gt;</t>
  </si>
  <si>
    <t>ESD Protection Diode 12 V Unidirectional</t>
  </si>
  <si>
    <t>TVS Single Line Low Capacitance 5 V</t>
  </si>
  <si>
    <t>$0.1333</t>
  </si>
  <si>
    <t>TVS Single Line Low Capacitance 15 V</t>
  </si>
  <si>
    <t>&lt;span id="price_SL15T1G"&gt;&lt;a href="javascript:getOnlinePrice('SL15T1G');"&gt;Price&lt;/a&gt;&lt;/span&gt;</t>
  </si>
  <si>
    <t>TVS Single Line Low Capacitance 24 V</t>
  </si>
  <si>
    <t>27.85</t>
  </si>
  <si>
    <t>ESD Protection Dual Common Anode Diodes 12 V SOT-23</t>
  </si>
  <si>
    <t>&lt;span id="price_SM05T1G"&gt;&lt;a href="javascript:getOnlinePrice('SM05T1G');"&gt;Price&lt;/a&gt;&lt;/span&gt;</t>
  </si>
  <si>
    <t>&lt;span id="price_SM12T1G"&gt;&lt;a href="javascript:getOnlinePrice('SM12T1G');"&gt;Price&lt;/a&gt;&lt;/span&gt;</t>
  </si>
  <si>
    <t>600W Transient Voltage Suppressor 12 V SMB HDD Applications</t>
  </si>
  <si>
    <t>&lt;span id="price_SMBJ12AONT3G"&gt;&lt;a href="javascript:getOnlinePrice('SMBJ12AONT3G');"&gt;Price&lt;/a&gt;&lt;/span&gt;</t>
  </si>
  <si>
    <t>5 Line Transient Voltage Suppressor Array</t>
  </si>
  <si>
    <t>SC_x0012_88/SC70_x0012_6/SOT_x0012_363 6 LEAD</t>
  </si>
  <si>
    <t>&lt;span id="price_SMF05CT2G"&gt;&lt;a href="javascript:getOnlinePrice('SMF05CT2G');"&gt;Price&lt;/a&gt;&lt;/span&gt;</t>
  </si>
  <si>
    <t>200 W Transient Voltage Suppressor 10 V SOD-123FL Unidirectional</t>
  </si>
  <si>
    <t>200 W Transient Voltage Suppressor 11 V SOD-123FL Unidirectional</t>
  </si>
  <si>
    <t>200 W Transient Voltage Suppressor 12 V SOD-123FL Unidirectional</t>
  </si>
  <si>
    <t>2.4</t>
  </si>
  <si>
    <t>&lt;span id="price_SMF12AT1G"&gt;&lt;a href="javascript:getOnlinePrice('SMF12AT1G');"&gt;Price&lt;/a&gt;&lt;/span&gt;</t>
  </si>
  <si>
    <t>&lt;span id="price_SMF12CT1G"&gt;&lt;a href="javascript:getOnlinePrice('SMF12CT1G');"&gt;Price&lt;/a&gt;&lt;/span&gt;</t>
  </si>
  <si>
    <t>200 W Transient Voltage Suppressor 13 V SOD-123FL Unidirectional</t>
  </si>
  <si>
    <t>200 W Transient Voltage Suppressor 14 V SOD-123FL Unidirectional</t>
  </si>
  <si>
    <t>200 W Transient Voltage Suppressor 15 V SOD-123FL Unidirectional</t>
  </si>
  <si>
    <t>29</t>
  </si>
  <si>
    <t>&lt;span id="price_SMF15CT1G"&gt;&lt;a href="javascript:getOnlinePrice('SMF15CT1G');"&gt;Price&lt;/a&gt;&lt;/span&gt;</t>
  </si>
  <si>
    <t>200 W Transient Voltage Suppressor 18 V SOD-123FL Unidirectional</t>
  </si>
  <si>
    <t>21</t>
  </si>
  <si>
    <t>200 W Transient Voltage Suppressor 20 V Unidirectional</t>
  </si>
  <si>
    <t>200 W Transient Voltage Suppressor 22 V SOD-123FL Unidirectional</t>
  </si>
  <si>
    <t>200 W Transient Voltage Suppressor 24 V SOD-123FL Unidirectional</t>
  </si>
  <si>
    <t>44</t>
  </si>
  <si>
    <t>&lt;span id="price_SMF24CT1G"&gt;&lt;a href="javascript:getOnlinePrice('SMF24CT1G');"&gt;Price&lt;/a&gt;&lt;/span&gt;</t>
  </si>
  <si>
    <t>200 W Transient Voltage Suppressor 26 V SOD-123FL Unidirectional</t>
  </si>
  <si>
    <t>200 W Transient Voltage Suppressor 28 V SOD-123FL Unidirectional</t>
  </si>
  <si>
    <t>32.8</t>
  </si>
  <si>
    <t>200 W Transient Voltage Suppressor 30 V SOD-123FL Unidirectional</t>
  </si>
  <si>
    <t>35.1</t>
  </si>
  <si>
    <t>200 W Transient Voltage Suppressor 33 V SOD-123FL Unidirectional</t>
  </si>
  <si>
    <t>&lt;span id="price_SMF33AT1G"&gt;&lt;a href="javascript:getOnlinePrice('SMF33AT1G');"&gt;Price&lt;/a&gt;&lt;/span&gt;</t>
  </si>
  <si>
    <t>200 W Transient Voltage Suppressor 36 V SOD-123FL Unidirectional</t>
  </si>
  <si>
    <t>200 W Transient Voltage Suppressor 5.0 V SOD-123FL Unidirectional</t>
  </si>
  <si>
    <t>&lt;span id="price_SMF5.0AT1G"&gt;&lt;a href="javascript:getOnlinePrice('SMF5.0AT1G');"&gt;Price&lt;/a&gt;&lt;/span&gt;</t>
  </si>
  <si>
    <t>200 W Transient Voltage Suppressor 58 V SOD-123FL Unidirectional</t>
  </si>
  <si>
    <t>200 W Transient Voltage Suppressor 6.0 V SOD-123FL Unidirectional</t>
  </si>
  <si>
    <t>&lt;span id="price_SMF6.0AT1G"&gt;&lt;a href="javascript:getOnlinePrice('SMF6.0AT1G');"&gt;Price&lt;/a&gt;&lt;/span&gt;</t>
  </si>
  <si>
    <t>200 W Transient Voltage Suppressor 6.5 V SOD-123FL Unidirectional</t>
  </si>
  <si>
    <t>200 W Transient Voltage Suppressor 7.0 V SOD-123FL Unidirectional</t>
  </si>
  <si>
    <t>200 W Transient Voltage Suppressor 7.5 V SOD-123FL Unidirectional</t>
  </si>
  <si>
    <t>200 W Transient Voltage Suppressor 8.0 V SOD-123FL Unidirectional</t>
  </si>
  <si>
    <t>200 W Transient Voltage Suppressor 9.0 V SOD-123FL Unidirectional</t>
  </si>
  <si>
    <t>TSOP-6</t>
  </si>
  <si>
    <t>350 W, 5 V TVS Quad Array</t>
  </si>
  <si>
    <t>6.6</t>
  </si>
  <si>
    <t>15.5</t>
  </si>
  <si>
    <t>350 W, 12 V TVS Quad Array</t>
  </si>
  <si>
    <t>14.15</t>
  </si>
  <si>
    <t>&lt;span id="price_SMS12T1G"&gt;&lt;a href="javascript:getOnlinePrice('SMS12T1G');"&gt;Price&lt;/a&gt;&lt;/span&gt;</t>
  </si>
  <si>
    <t>&lt;span id="price_SMS15CT1G"&gt;&lt;a href="javascript:getOnlinePrice('SMS15CT1G');"&gt;Price&lt;/a&gt;&lt;/span&gt;</t>
  </si>
  <si>
    <t>350 W, 15 V TVS Quad Array</t>
  </si>
  <si>
    <t>350 W, 24 V TVS Quad Array</t>
  </si>
  <si>
    <t>29.35</t>
  </si>
  <si>
    <t>&lt;span id="price_SMS24T1G"&gt;&lt;a href="javascript:getOnlinePrice('SMS24T1G');"&gt;Price&lt;/a&gt;&lt;/span&gt;</t>
  </si>
  <si>
    <t>$0.7333</t>
  </si>
  <si>
    <t>ESD Protection Dual Common Anode Diodes 3.3 V</t>
  </si>
  <si>
    <t>ESD Protection Dual Common Anode Diodes 5.0 V</t>
  </si>
  <si>
    <t>ESD Protection Dual Common Anode Diodes 6.0 V</t>
  </si>
  <si>
    <t>&lt;span id="price_UESD6.0DT5G"&gt;&lt;a href="javascript:getOnlinePrice('UESD6.0DT5G');"&gt;Price&lt;/a&gt;&lt;/span&gt;</t>
  </si>
  <si>
    <t>Product</t>
  </si>
  <si>
    <t>Datasheet</t>
  </si>
  <si>
    <t>Pb-free</t>
  </si>
  <si>
    <t>Status</t>
  </si>
  <si>
    <t>Description</t>
  </si>
  <si>
    <t>Dir</t>
  </si>
  <si>
    <t>V(BR) Typ (V)</t>
  </si>
  <si>
    <t>PPK Max (W)</t>
  </si>
  <si>
    <t>VRWM Max (V)</t>
  </si>
  <si>
    <t>IR Max (uA)</t>
  </si>
  <si>
    <t>VC Max (V)</t>
  </si>
  <si>
    <t>Package</t>
  </si>
  <si>
    <t>Price</t>
  </si>
  <si>
    <t>Y</t>
  </si>
  <si>
    <t>ActiveNEW</t>
  </si>
  <si>
    <t>1500 Watt SMC Transient Voltage Suppressors 10 V Unidir</t>
  </si>
  <si>
    <t/>
  </si>
  <si>
    <t>SMC</t>
  </si>
  <si>
    <t>$0.3067</t>
  </si>
  <si>
    <t>Low Cap ESD Protection Diode SOT-1123</t>
  </si>
  <si>
    <t>Unidirectional</t>
  </si>
  <si>
    <t>5</t>
  </si>
  <si>
    <t>1</t>
  </si>
  <si>
    <t>SOT-1123, 1.0x0.6x0.37, 0.35P</t>
  </si>
  <si>
    <t>$0.21</t>
  </si>
  <si>
    <t>Low Cap ESD Protection Diode SOT-723</t>
  </si>
  <si>
    <t>SOT-723 3 LEAD</t>
  </si>
  <si>
    <t>&lt;span id="price_ESD7L5.0DT5G"&gt;&lt;a href="javascript:getOnlinePrice('ESD7L5.0DT5G');"&gt;Price&lt;/a&gt;&lt;/span&gt;</t>
  </si>
  <si>
    <t>&lt;span id="price_ESD7M5.0DT5G"&gt;&lt;a href="javascript:getOnlinePrice('ESD7M5.0DT5G');"&gt;Price&lt;/a&gt;&lt;/span&gt;</t>
  </si>
  <si>
    <t>3.3V Low capacitance TVS in SOD-923</t>
  </si>
  <si>
    <t>3.3</t>
  </si>
  <si>
    <t>7.8</t>
  </si>
  <si>
    <t>SOD-923, 0.40 Max Height</t>
  </si>
  <si>
    <t>$0.15</t>
  </si>
  <si>
    <t>Unidirectional low leakage, low capacitance TVS diode</t>
  </si>
  <si>
    <t>0.001</t>
  </si>
  <si>
    <t>SOD-923 ESD PROTECTION</t>
  </si>
  <si>
    <t>8.2</t>
  </si>
  <si>
    <t>100</t>
  </si>
  <si>
    <t>7</t>
  </si>
  <si>
    <t>0.1</t>
  </si>
  <si>
    <t>25</t>
  </si>
  <si>
    <t>$0.0533</t>
  </si>
  <si>
    <t>27V Common Anode Zener Diode in SC-70</t>
  </si>
  <si>
    <t>27</t>
  </si>
  <si>
    <t>40</t>
  </si>
  <si>
    <t>22</t>
  </si>
  <si>
    <t>0.05</t>
  </si>
  <si>
    <t>SC-70  (SOT-323) 3 LEAD</t>
  </si>
  <si>
    <t>$0.0667</t>
  </si>
  <si>
    <t>ZEN SC70 REG .225W 27V</t>
  </si>
  <si>
    <t>38</t>
  </si>
  <si>
    <t>N</t>
  </si>
  <si>
    <t>Intro Pending</t>
  </si>
  <si>
    <t>150 W, 27 V TVS Quad Array</t>
  </si>
  <si>
    <t>150</t>
  </si>
  <si>
    <t>0.075</t>
  </si>
  <si>
    <t>39</t>
  </si>
  <si>
    <t>SC-74 (SC-59ML) 6 LEAD</t>
  </si>
  <si>
    <t>Active</t>
  </si>
  <si>
    <t>1500 W Transient Voltage Suppressor 10 V MOSORB Unidir</t>
  </si>
  <si>
    <t>10</t>
  </si>
  <si>
    <t>1500</t>
  </si>
  <si>
    <t>8.55</t>
  </si>
  <si>
    <t>14.5</t>
  </si>
  <si>
    <t>Axial Lead MOSORB 9.52x5.21mm, 25.4x0.97mm  Pkg, Lead len/dia</t>
  </si>
  <si>
    <t>$0.3467</t>
  </si>
  <si>
    <t>1500 W Transient Voltage Suppressor 11 V MOSORB Unidir</t>
  </si>
  <si>
    <t>11</t>
  </si>
  <si>
    <t>9.4</t>
  </si>
  <si>
    <t>15.6</t>
  </si>
  <si>
    <t>1500 W Transient Voltage Suppressor 12 V MOSORB Unidir</t>
  </si>
  <si>
    <t>11.4</t>
  </si>
  <si>
    <t>10.2</t>
  </si>
  <si>
    <t>16.7</t>
  </si>
  <si>
    <t>1500 W Transient Voltage Suppressor 13 V MOSORB Unidir</t>
  </si>
  <si>
    <t>13</t>
  </si>
  <si>
    <t>11.1</t>
  </si>
  <si>
    <t>18.2</t>
  </si>
  <si>
    <t>1500 W Transient Voltage Suppressor 15 V MOSORB Unidir</t>
  </si>
  <si>
    <t>15</t>
  </si>
  <si>
    <t>12.8</t>
  </si>
  <si>
    <t>21.2</t>
  </si>
  <si>
    <t>1500 W Transient Voltage Suppressor 16 V MOSORB Unidir</t>
  </si>
  <si>
    <t>16</t>
  </si>
  <si>
    <t>13.6</t>
  </si>
  <si>
    <t>22.5</t>
  </si>
  <si>
    <t>1500 W Transient Voltage Suppressor 18 V MOSORB Unidir</t>
  </si>
  <si>
    <t>18</t>
  </si>
  <si>
    <t>15.3</t>
  </si>
  <si>
    <t>25.2</t>
  </si>
  <si>
    <t>1500 W Transient Voltage Suppressor 20 V MOSORB Unidir</t>
  </si>
  <si>
    <t>20</t>
  </si>
  <si>
    <t>17.1</t>
  </si>
  <si>
    <t>27.7</t>
  </si>
  <si>
    <t>1500 W Transient Voltage Suppressor 24 V MOSORB Unidir</t>
  </si>
  <si>
    <t>24</t>
  </si>
  <si>
    <t>20.5</t>
  </si>
  <si>
    <t>33.2</t>
  </si>
  <si>
    <t>1500 W Transient Voltage Suppressor 27 V MOSORB Unidir</t>
  </si>
  <si>
    <t>23.1</t>
  </si>
  <si>
    <t>37.5</t>
  </si>
  <si>
    <t>1500 W Transient Voltage Suppressor 30 V MOSORB Unidir</t>
  </si>
  <si>
    <t>30</t>
  </si>
  <si>
    <t>25.6</t>
  </si>
  <si>
    <t>41.4</t>
  </si>
  <si>
    <t>1500 W Transient Voltage Suppressor 33 V MOSORB Unidir</t>
  </si>
  <si>
    <t>33</t>
  </si>
  <si>
    <t>28.2</t>
  </si>
  <si>
    <t>45.7</t>
  </si>
  <si>
    <t>1500 W Transient Voltage Suppressor 36 V MOSORB Unidir</t>
  </si>
  <si>
    <t>36</t>
  </si>
  <si>
    <t>30.8</t>
  </si>
  <si>
    <t>49.9</t>
  </si>
  <si>
    <t>1500 W Transient Voltage Suppressor 39 V MOSORB Unidir</t>
  </si>
  <si>
    <t>33.3</t>
  </si>
  <si>
    <t>53.9</t>
  </si>
  <si>
    <t>1500 W Transient Voltage Suppressor 43 V MOSORB Unidir</t>
  </si>
  <si>
    <t>43</t>
  </si>
  <si>
    <t>36.8</t>
  </si>
  <si>
    <t>59.3</t>
  </si>
  <si>
    <t>1500 W Transient Voltage Suppressor 47 V MOSORB Unidir</t>
  </si>
  <si>
    <t>47</t>
  </si>
  <si>
    <t>40.2</t>
  </si>
  <si>
    <t>64.8</t>
  </si>
  <si>
    <t>1500 W Transient Voltage Suppressor 51 V MOSORB Unidir</t>
  </si>
  <si>
    <t>51</t>
  </si>
  <si>
    <t>43.6</t>
  </si>
  <si>
    <t>70.1</t>
  </si>
  <si>
    <t>1500 W Transient Voltage Suppressor 56 V MOSORB Unidir</t>
  </si>
  <si>
    <t>56</t>
  </si>
  <si>
    <t>47.8</t>
  </si>
  <si>
    <t>77</t>
  </si>
  <si>
    <t>1500 W Transient Voltage Suppressor 6.8 V MOSORB Unidir</t>
  </si>
  <si>
    <t>6.8</t>
  </si>
  <si>
    <t>5.8</t>
  </si>
  <si>
    <t>1000</t>
  </si>
  <si>
    <t>10.5</t>
  </si>
  <si>
    <t>1500 W Transient Voltage Suppressor 62 V MOSORB Unidir</t>
  </si>
  <si>
    <t>62</t>
  </si>
  <si>
    <t>53</t>
  </si>
  <si>
    <t>85</t>
  </si>
  <si>
    <t>1500 W Transient Voltage Suppressor 68 V MOSORB Unidir</t>
  </si>
  <si>
    <t>68</t>
  </si>
  <si>
    <t>58.1</t>
  </si>
  <si>
    <t>92</t>
  </si>
  <si>
    <t>1500 W Transient Voltage Suppressor 75 V MOSORB Unidir</t>
  </si>
  <si>
    <t>7.5</t>
  </si>
  <si>
    <t>6.4</t>
  </si>
  <si>
    <t>500</t>
  </si>
  <si>
    <t>11.3</t>
  </si>
  <si>
    <t>75</t>
  </si>
  <si>
    <t>64.1</t>
  </si>
  <si>
    <t>103</t>
  </si>
  <si>
    <t>1500 W Transient Voltage Suppressor 8.2 V MOSORB Unidir</t>
  </si>
  <si>
    <t>7.02</t>
  </si>
  <si>
    <t>200</t>
  </si>
  <si>
    <t>12.1</t>
  </si>
  <si>
    <t>1500 W Transient Voltage Suppressor 82 V MOSORB Unidir</t>
  </si>
  <si>
    <t>82</t>
  </si>
  <si>
    <t>113</t>
  </si>
  <si>
    <t>1500 W Transient Voltage Suppressor 9.1 V MOSORB Unidir</t>
  </si>
  <si>
    <t>9.1</t>
  </si>
  <si>
    <t>7.78</t>
  </si>
  <si>
    <t>50</t>
  </si>
  <si>
    <t>13.4</t>
  </si>
  <si>
    <t>1500 W Transient Voltage Suppressor 91 V MOSORB Unidir</t>
  </si>
  <si>
    <t>91</t>
  </si>
  <si>
    <t>77.8</t>
  </si>
  <si>
    <t>125</t>
  </si>
  <si>
    <t>1500 W Transient Voltage Suppressor 10 V SMC Unidir</t>
  </si>
  <si>
    <t>1500 W Transient Voltage Suppressor 12 V SMC Unidir</t>
  </si>
  <si>
    <t>12</t>
  </si>
  <si>
    <t>1500 W Transient Voltage Suppressor 13 V SMC Unidir</t>
  </si>
  <si>
    <t>1500 W Transient Voltage Suppressor 15 V SMC Unidir</t>
  </si>
  <si>
    <t>$0.32</t>
  </si>
  <si>
    <t>1500 W Transient Voltage Suppressor 16 V SMC Unidir</t>
  </si>
  <si>
    <t>1500 W Transient Voltage Suppressor 18 V SMC Unidir</t>
  </si>
  <si>
    <t>1500 W Transient Voltage Suppressor 20 V SMC Unidir</t>
  </si>
  <si>
    <t>1500 W Transient Voltage Suppressor 22 V SMC Unidir</t>
  </si>
  <si>
    <t>18.8</t>
  </si>
  <si>
    <t>30.6</t>
  </si>
  <si>
    <t>1500 W Transient Voltage Suppressor 24 V SMC Unidir</t>
  </si>
  <si>
    <t>1500 W Transient Voltage Suppressor 27 V SMC Unidir</t>
  </si>
  <si>
    <t>&lt;span id="price_1.5SMC27AT3G"&gt;&lt;a href="javascript:getOnlinePrice('1.5SMC27AT3G');"&gt;Price&lt;/a&gt;&lt;/span&gt;</t>
  </si>
  <si>
    <t>1500 W Transient Voltage Suppressor 30 V SMC Unidir</t>
  </si>
  <si>
    <t>1500 W Transient Voltage Suppressor 33 V SMC Unidir</t>
  </si>
  <si>
    <t>&lt;a href="/PowerSolutions/locateSalesSupport.do"&gt;Contact Sales Office&lt;/a&gt;</t>
  </si>
  <si>
    <t>&lt;span id="price_1.5SMC33AT3G"&gt;&lt;a href="javascript:getOnlinePrice('1.5SMC33AT3G');"&gt;Price&lt;/a&gt;&lt;/span&gt;</t>
  </si>
  <si>
    <t>1500 W Transient Voltage Suppressor 36 V SMC Unidir</t>
  </si>
  <si>
    <t>1500 W Transient Voltage Suppressor 39 V SMC Unidir</t>
  </si>
  <si>
    <t>1500 W Transient Voltage Suppressor 43 V SMC Unidir</t>
  </si>
  <si>
    <t>1500 W Transient Voltage Suppressor 47 V SMC Unidir</t>
  </si>
  <si>
    <t>1500 W Transient Voltage Suppressor 51 V SMC Unidir</t>
  </si>
  <si>
    <t>1500 W Transient Voltage Suppressor 56 V SMC Unidir</t>
  </si>
  <si>
    <t>1500 W Transient Voltage Suppressor 6.8 V SMC Unidir</t>
  </si>
  <si>
    <t>1500 W Transient Voltage Suppressor 62 V SMC Unidir</t>
  </si>
  <si>
    <t>1500 W Transient Voltage Suppressor 68 V SMC Unidir</t>
  </si>
  <si>
    <t>1500 W Transient Voltage Suppressor 7.5 V SMC Unidir</t>
  </si>
  <si>
    <t>1500 W Transient Voltage Suppressor 75 V SMC Unidir</t>
  </si>
  <si>
    <t>1500 W Transient Voltage Suppressor 82 V SMC Unidir</t>
  </si>
  <si>
    <t>1500 W Transient Voltage Suppressor 91 V SMC Unidir</t>
  </si>
  <si>
    <t>1500 W Transient Voltage Suppressor 6.2 V MOSORB Unidir</t>
  </si>
  <si>
    <t>6.2</t>
  </si>
  <si>
    <t>300</t>
  </si>
  <si>
    <t>8.5</t>
  </si>
  <si>
    <t>1500 W Transient Voltage Suppressor 22 V MOSORB Unidir</t>
  </si>
  <si>
    <t>1500 W Transient Voltage Suppressor 100 V MOSORB Unidir</t>
  </si>
  <si>
    <t>85.5</t>
  </si>
  <si>
    <t>137</t>
  </si>
  <si>
    <t>$0.4667</t>
  </si>
  <si>
    <t>1500 W Transient Voltage Suppressor 6.3 V MOSORB Unidir</t>
  </si>
  <si>
    <t>6.3</t>
  </si>
  <si>
    <t>&lt;span id="price_1N6373RL4G"&gt;&lt;a href="javascript:getOnlinePrice('1N6373RL4G');"&gt;Price&lt;/a&gt;&lt;/span&gt;</t>
  </si>
  <si>
    <t>1500 W Transient Voltage Suppressor 14.1 V MOSORB Unidir</t>
  </si>
  <si>
    <t>2</t>
  </si>
  <si>
    <t>1500 W Transient Voltage Suppressor 17.6 V MOSORB Unidir</t>
  </si>
  <si>
    <t>1500 W Transient Voltage Suppressor 42.2 V MOSORB Unidir</t>
  </si>
  <si>
    <t>65.2</t>
  </si>
  <si>
    <t>1500 W Transient Voltage Suppressor 52.9 V MOSORB Unidir</t>
  </si>
  <si>
    <t>45</t>
  </si>
  <si>
    <t>78.9</t>
  </si>
  <si>
    <t>200 W Transient Voltage Suppressor 12 V  Powermite® Unidir</t>
  </si>
  <si>
    <t>14</t>
  </si>
  <si>
    <t>19.9</t>
  </si>
  <si>
    <t>POWERMITE</t>
  </si>
  <si>
    <t>&lt;span id="price_1PMT12AT1G"&gt;&lt;a href="javascript:getOnlinePrice('1PMT12AT1G');"&gt;Price&lt;/a&gt;&lt;/span&gt;</t>
  </si>
  <si>
    <t>200 W Transient Voltage Suppressor 16 V  Powermite® Unidir</t>
  </si>
  <si>
    <t>18.75</t>
  </si>
  <si>
    <t>26</t>
  </si>
  <si>
    <t>$0.1733</t>
  </si>
  <si>
    <t>200 W Transient Voltage Suppressor 22 V  Powermite® Unidir</t>
  </si>
  <si>
    <t>175</t>
  </si>
  <si>
    <t>35.5</t>
  </si>
  <si>
    <t>200 W Transient Voltage Suppressor 26 V  Powermite® Unidir</t>
  </si>
  <si>
    <t>30.4</t>
  </si>
  <si>
    <t>42.1</t>
  </si>
  <si>
    <t>&lt;span id="price_1PMT26AT1G"&gt;&lt;a href="javascript:getOnlinePrice('1PMT26AT1G');"&gt;Price&lt;/a&gt;&lt;/span&gt;</t>
  </si>
  <si>
    <t>200 W Transient Voltage Suppressor 33 V  Powermite® Unidir</t>
  </si>
  <si>
    <t>38.7</t>
  </si>
  <si>
    <t>53.3</t>
  </si>
  <si>
    <t>200 W Transient Voltage Suppressor 5.0 V  Powermite® Unidir</t>
  </si>
  <si>
    <t>6.7</t>
  </si>
  <si>
    <t>80</t>
  </si>
  <si>
    <t>9.2</t>
  </si>
  <si>
    <t>&lt;span id="price_1PMT5.0AT1G"&gt;&lt;a href="javascript:getOnlinePrice('1PMT5.0AT1G');"&gt;Price&lt;/a&gt;&lt;/span&gt;</t>
  </si>
  <si>
    <t>400 W Transient Voltage Suppressors 10 V SMA Unidirectional</t>
  </si>
  <si>
    <t>11.7</t>
  </si>
  <si>
    <t>400</t>
  </si>
  <si>
    <t>2.5</t>
  </si>
  <si>
    <t>17</t>
  </si>
  <si>
    <t>SMA</t>
  </si>
  <si>
    <t>$0.2133</t>
  </si>
  <si>
    <t>400 W Transient Voltage Suppressors 10 V SMA Bidirectional</t>
  </si>
  <si>
    <t>Bidirectional</t>
  </si>
  <si>
    <t>&lt;span id="price_1SMA10CAT3G"&gt;&lt;a href="javascript:getOnlinePrice('1SMA10CAT3G');"&gt;Price&lt;/a&gt;&lt;/span&gt;</t>
  </si>
  <si>
    <t>400 W Transient Voltage Suppressors 11 V SMA Unidirectional</t>
  </si>
  <si>
    <t>12.85</t>
  </si>
  <si>
    <t>400 W Transient Voltage Suppressors 12.0 V SMA Unidirectional</t>
  </si>
  <si>
    <t>400 W Transient Voltage Suppressors 12 V SMA Bidirectional</t>
  </si>
  <si>
    <t>$0.2533</t>
  </si>
  <si>
    <t>400 W Transient Voltage Suppressors 13 V SMA Unidirectional</t>
  </si>
  <si>
    <t>15.15</t>
  </si>
  <si>
    <t>21.5</t>
  </si>
  <si>
    <t>400 W Transient Voltage Suppressors 13 V SMA Bidirectional</t>
  </si>
  <si>
    <t>400 W Transient Voltage Suppressors 15 V SMA Unidirectional</t>
  </si>
  <si>
    <t>17.6</t>
  </si>
  <si>
    <t>24.4</t>
  </si>
  <si>
    <t>400 W Transient Voltage Suppressors 15 V SMA Bidirectional</t>
  </si>
  <si>
    <t>400 W Transient Voltage Suppressors 16 V SMA Unidirectional</t>
  </si>
  <si>
    <t>400 W Transient Voltage Suppressors 16 V SMA Bidirectional</t>
  </si>
  <si>
    <t>400 W Transient Voltage Suppressors 17 V SMA Unidirectional</t>
  </si>
  <si>
    <t>27.6</t>
  </si>
  <si>
    <t>400 W Transient Voltage Suppressors 180 V SMA Unidirectional</t>
  </si>
  <si>
    <t>21.05</t>
  </si>
  <si>
    <t>29.2</t>
  </si>
  <si>
    <t>400 W Transient Voltage Suppressors 18 V SMA Bidirectional</t>
  </si>
  <si>
    <t>400 W Transient Voltage Suppressors 20 V SMA Unidirectional</t>
  </si>
  <si>
    <t>23.35</t>
  </si>
  <si>
    <t>32.4</t>
  </si>
  <si>
    <t>400 W Transient Voltage Suppressors 20 V SMA Bidirectional</t>
  </si>
  <si>
    <t>400 W Transient Voltage Suppressors 22 V SMA Unidirectional</t>
  </si>
  <si>
    <t>25.65</t>
  </si>
  <si>
    <t>400 W Transient Voltage Suppressors 24 V SMA Unidirectional</t>
  </si>
  <si>
    <t>28.1</t>
  </si>
  <si>
    <t>38.9</t>
  </si>
  <si>
    <t>400 W Transient Voltage Suppressors 24 V SMA Bidirectional</t>
  </si>
  <si>
    <t>400 W Transient Voltage Suppressors 26 V SMA Unidirectional</t>
  </si>
  <si>
    <t>400 W Transient Voltage Suppressors 26 V SMA Bidirectional</t>
  </si>
  <si>
    <t>400 W Transient Voltage Suppressors 28 V SMA Unidirectional</t>
  </si>
  <si>
    <t>32.75</t>
  </si>
  <si>
    <t>28</t>
  </si>
  <si>
    <t>45.4</t>
  </si>
  <si>
    <t>400 W Transient Voltage Suppressors 28 V SMA Bidirectional</t>
  </si>
  <si>
    <t>400 W Transient Voltage Suppressors 30 V SMA Unidirectional</t>
  </si>
  <si>
    <t>35.05</t>
  </si>
  <si>
    <t>48.4</t>
  </si>
  <si>
    <t>400 W Transient Voltage Suppressors 30 V SMA Bidirectional</t>
  </si>
  <si>
    <t>400 W Transient Voltage Suppressors 33 V SMA Unidirectional</t>
  </si>
  <si>
    <t>38.65</t>
  </si>
  <si>
    <t>400 W Transient Voltage Suppressors 33 V SMA Bidirectional</t>
  </si>
  <si>
    <t>400 W Transient Voltage Suppressors 36 V SMA Unidirectional</t>
  </si>
  <si>
    <t>400 W Transient Voltage Suppressors 36 V SMA Bidirectional</t>
  </si>
  <si>
    <t>400 W Transient Voltage Suppressors 40 V SMA Unidirectional</t>
  </si>
  <si>
    <t>46.75</t>
  </si>
  <si>
    <t>64.5</t>
  </si>
  <si>
    <t>400 W Transient Voltage Suppressors 40 V SMA Bidirectional</t>
  </si>
  <si>
    <t>400 W Transient Voltage Suppressors 43 V SMA Unidirectional</t>
  </si>
  <si>
    <t>50.3</t>
  </si>
  <si>
    <t>69.4</t>
  </si>
  <si>
    <t>400 W Transient Voltage Suppressors 45 V SMA Unidirectional</t>
  </si>
  <si>
    <t>52.65</t>
  </si>
  <si>
    <t>72.2</t>
  </si>
  <si>
    <t>400 W Transient Voltage Suppressors 48 V SMA Unidirectional</t>
  </si>
  <si>
    <t>56.1</t>
  </si>
  <si>
    <t>48</t>
  </si>
  <si>
    <t>77.4</t>
  </si>
  <si>
    <t>400 W Transient Voltage Suppressors 48 V SMA Bidirectional</t>
  </si>
  <si>
    <t>400 W Transient Voltage Suppressors 5.0 V SMA Unidirectional</t>
  </si>
  <si>
    <t>9.3</t>
  </si>
  <si>
    <t>&lt;span id="price_1SMA5.0AT3G"&gt;&lt;a href="javascript:getOnlinePrice('1SMA5.0AT3G');"&gt;Price&lt;/a&gt;&lt;/span&gt;</t>
  </si>
  <si>
    <t>400 W Transient Voltage Suppressors 54 V SMA Unidirectional</t>
  </si>
  <si>
    <t>63.15</t>
  </si>
  <si>
    <t>54</t>
  </si>
  <si>
    <t>87.1</t>
  </si>
  <si>
    <t>400 W Transient Voltage Suppressors 58 V SMA Unidirectional</t>
  </si>
  <si>
    <t>67.8</t>
  </si>
  <si>
    <t>58</t>
  </si>
  <si>
    <t>93.6</t>
  </si>
  <si>
    <t>400 W Transient Voltage Suppressors 58 V SMA Bidirectional</t>
  </si>
  <si>
    <t>400 W Transient Voltage Suppressors 6.0 V SMA Unidirectional</t>
  </si>
  <si>
    <t>6</t>
  </si>
  <si>
    <t>10.3</t>
  </si>
  <si>
    <t>400 W Transient Voltage Suppressors 6.5 V SMA Unidirectional</t>
  </si>
  <si>
    <t>7.6</t>
  </si>
  <si>
    <t>6.5</t>
  </si>
  <si>
    <t>250</t>
  </si>
  <si>
    <t>11.2</t>
  </si>
  <si>
    <t>400 W Transient Voltage Suppressors 60 V SMA Bidirectional</t>
  </si>
  <si>
    <t>70.2</t>
  </si>
  <si>
    <t>60</t>
  </si>
  <si>
    <t>96.8</t>
  </si>
  <si>
    <t>400 W Transient Voltage Suppressors 70 V SMA Unidirectional</t>
  </si>
  <si>
    <t>81.9</t>
  </si>
  <si>
    <t>70</t>
  </si>
  <si>
    <t>400 W Transient Voltage Suppressors 70 V SMA Bidirectional</t>
  </si>
  <si>
    <t>400 W Transient Voltage Suppressors 78 V SMA Bidirectional</t>
  </si>
  <si>
    <t>91.25</t>
  </si>
  <si>
    <t>78</t>
  </si>
  <si>
    <t>126</t>
  </si>
  <si>
    <t>400 W Transient Voltage Suppressors 8.0 V SMA Unidirectional</t>
  </si>
  <si>
    <t>8</t>
  </si>
  <si>
    <t>400 W Transient Voltage Suppressors 8.5 V SMA Unidirectional</t>
  </si>
  <si>
    <t>9.9</t>
  </si>
  <si>
    <t>14.4</t>
  </si>
  <si>
    <t>400 W Transient Voltage Suppressors 9.0 V SMA Unidirectional</t>
  </si>
  <si>
    <t>10.6</t>
  </si>
  <si>
    <t>9</t>
  </si>
  <si>
    <t>15.4</t>
  </si>
  <si>
    <t>600 W Transient Voltage Suppressor 100 V SMB Unidirectional</t>
  </si>
  <si>
    <t>117</t>
  </si>
  <si>
    <t>600</t>
  </si>
  <si>
    <t>162</t>
  </si>
  <si>
    <t>SMB</t>
  </si>
  <si>
    <t>$0.2267</t>
  </si>
  <si>
    <t>600 W Transient Voltage Suppressor 10 V SMB Unidirectional</t>
  </si>
  <si>
    <t>600 W Transient Voltage Suppressor 10 V SMB Bidirectional</t>
  </si>
  <si>
    <t>11.69</t>
  </si>
  <si>
    <t>$0.28</t>
  </si>
  <si>
    <t>600 W Transient Voltage Suppressor 110 V SMB Unidirectional</t>
  </si>
  <si>
    <t>128.5</t>
  </si>
  <si>
    <t>110</t>
  </si>
  <si>
    <t>177</t>
  </si>
  <si>
    <t>600 W Transient Voltage Suppressor 11 V SMB Unidirectional</t>
  </si>
  <si>
    <t>600 W Transient Voltage Suppressor 11 V SMB Bidirectional</t>
  </si>
  <si>
    <t>600 W Transient Voltage Suppressor 120 V SMB Unidirectional</t>
  </si>
  <si>
    <t>140</t>
  </si>
  <si>
    <t>120</t>
  </si>
  <si>
    <t>193</t>
  </si>
  <si>
    <t>600 W Transient Voltage Suppressor 12 V SMB Unidirectional</t>
  </si>
  <si>
    <t>600 W Transient Voltage Suppressor 12 V SMB Bidirectional</t>
  </si>
  <si>
    <t>&lt;span id="price_1SMB12CAT3G"&gt;&lt;a href="javascript:getOnlinePrice('1SMB12CAT3G');"&gt;Price&lt;/a&gt;&lt;/span&gt;</t>
  </si>
  <si>
    <t>600 W Transient Voltage Suppressor 130 V SMB Unidirectional</t>
  </si>
  <si>
    <t>151.5</t>
  </si>
  <si>
    <t>130</t>
  </si>
  <si>
    <t>209</t>
  </si>
  <si>
    <t>600 W Transient Voltage Suppressor 13 V SMB Unidirectional</t>
  </si>
  <si>
    <t>600 W Transient Voltage Suppressor 13 V SMB Bidirectional</t>
  </si>
  <si>
    <t>600 W Transient Voltage Suppressor 14 V SMB Unidirectional</t>
  </si>
  <si>
    <t>23.2</t>
  </si>
  <si>
    <t>600 W Transient Voltage Suppressor 14 V SMB Bidirectional</t>
  </si>
  <si>
    <t>16.4</t>
  </si>
  <si>
    <t>600 W Transient Voltage Suppressor 150 V SMB Unidirectional</t>
  </si>
  <si>
    <t>176</t>
  </si>
  <si>
    <t>243</t>
  </si>
  <si>
    <t>600 W Transient Voltage Suppressor 15 V SMB Unidirectional</t>
  </si>
  <si>
    <t>600 W Transient Voltage Suppressor 15 V SMB Bidirectional</t>
  </si>
  <si>
    <t>600 W Transient Voltage Suppressor 160 V SMB Unidirectional</t>
  </si>
  <si>
    <t>187.5</t>
  </si>
  <si>
    <t>160</t>
  </si>
  <si>
    <t>259</t>
  </si>
  <si>
    <t>600 W Transient Voltage Suppressor 16 V SMB Unidirectional</t>
  </si>
  <si>
    <t>19.7</t>
  </si>
  <si>
    <t>600 W Transient Voltage Suppressor 16 V SMB Bidirectional</t>
  </si>
  <si>
    <t>600 W Transient Voltage Suppressor 170 V SMB Unidirectional</t>
  </si>
  <si>
    <t>199</t>
  </si>
  <si>
    <t>170</t>
  </si>
  <si>
    <t>275</t>
  </si>
  <si>
    <t>600 W Transient Voltage Suppressor 17 V SMB Unidirectional</t>
  </si>
  <si>
    <t>600 W Transient Voltage Suppressor 17 V SMB Bidirectional</t>
  </si>
  <si>
    <t>600 W Transient Voltage Suppressor 18 V SMB Unidirectional</t>
  </si>
  <si>
    <t>&lt;span id="price_1SMB18AT3G"&gt;&lt;a href="javascript:getOnlinePrice('1SMB18AT3G');"&gt;Price&lt;/a&gt;&lt;/span&gt;</t>
  </si>
  <si>
    <t>600 W Transient Voltage Suppressor 18 V SMB Bidirectional</t>
  </si>
  <si>
    <t>600 W Transient Voltage Suppressor 20 V SMB Unidirectional</t>
  </si>
  <si>
    <t>&lt;span id="price_1SMB20AT3G"&gt;&lt;a href="javascript:getOnlinePrice('1SMB20AT3G');"&gt;Price&lt;/a&gt;&lt;/span&gt;</t>
  </si>
  <si>
    <t>600 W Transient Voltage Suppressor 20 V SMB Bidirectional</t>
  </si>
  <si>
    <t>600 W Transient Voltage Suppressor 22 V SMB Unidirectional</t>
  </si>
  <si>
    <t>600 W Transient Voltage Suppressor 22 V SMB Bidirectional</t>
  </si>
  <si>
    <t>600 W Transient Voltage Suppressor 24 V SMB Unidirectional</t>
  </si>
  <si>
    <t>600 W Transient Voltage Suppressor 24 V SMB Bidirectional</t>
  </si>
  <si>
    <t>600 W Transient Voltage Suppressor 26 V SMB Unidirectional</t>
  </si>
  <si>
    <t>600 W Transient Voltage Suppressor 26 V SMB Bidirectional</t>
  </si>
  <si>
    <t>600 W Transient Voltage Suppressor 28 V SMB Unidirectional</t>
  </si>
  <si>
    <t>600 W Transient Voltage Suppressor 28 V SMB Bidirectional</t>
  </si>
  <si>
    <t>600 W Transient Voltage Suppressor 30 V SMB Unidirectional</t>
  </si>
  <si>
    <t>600 W Transient Voltage Suppressor 30 V SMB Bidirectional</t>
  </si>
  <si>
    <t>600 W Transient Voltage Suppressor 33 V SMB Unidirectional</t>
  </si>
  <si>
    <t>600 W Transient Voltage Suppressor 33 V SMB Bidirectional</t>
  </si>
  <si>
    <t>&lt;span id="price_1SMB33CAT3G"&gt;&lt;a href="javascript:getOnlinePrice('1SMB33CAT3G');"&gt;Price&lt;/a&gt;&lt;/span&gt;</t>
  </si>
  <si>
    <t>600 W Transient Voltage Suppressor 36 V SMB Unidirectional</t>
  </si>
  <si>
    <t>&lt;span id="price_1SMB36AT3G"&gt;&lt;a href="javascript:getOnlinePrice('1SMB36AT3G');"&gt;Price&lt;/a&gt;&lt;/span&gt;</t>
  </si>
  <si>
    <t>600 W Transient Voltage Suppressor 36 V SMB Bidirectional</t>
  </si>
  <si>
    <t>&lt;span id="price_1SMB36CAT3G"&gt;&lt;a href="javascript:getOnlinePrice('1SMB36CAT3G');"&gt;Price&lt;/a&gt;&lt;/span&gt;</t>
  </si>
  <si>
    <t>600 W Transient Voltage Suppressor 40 V SMB Unidirectional</t>
  </si>
  <si>
    <t>600 W Transient Voltage Suppressor 40 V SMB Bidirectional</t>
  </si>
  <si>
    <t>600 W Transient Voltage Suppressor 43 V SMB Unidirectional</t>
  </si>
  <si>
    <t>600 W Transient Voltage Suppressor 43 V SMB Bidirectional</t>
  </si>
  <si>
    <t>600 W Transient Voltage Suppressor 45 V SMB Unidirectional</t>
  </si>
  <si>
    <t>72.7</t>
  </si>
  <si>
    <t>600 W Transient Voltage Suppressor 45 V SMB Bidirectional</t>
  </si>
  <si>
    <t>600 W Transient Voltage Suppressor 48 V SMB Unidirectional</t>
  </si>
  <si>
    <t>600 W Transient Voltage Suppressor 48 V SMB Bidirectional</t>
  </si>
  <si>
    <t>600 W Transient Voltage Suppressor 5.0 V SMB Unidirectional</t>
  </si>
  <si>
    <t>800</t>
  </si>
  <si>
    <t>&lt;span id="price_1SMB5.0AT3G"&gt;&lt;a href="javascript:getOnlinePrice('1SMB5.0AT3G');"&gt;Price&lt;/a&gt;&lt;/span&gt;</t>
  </si>
  <si>
    <t>600 W Transient Voltage Suppressor 51 V SMB Unidirectional</t>
  </si>
  <si>
    <t>59.7</t>
  </si>
  <si>
    <t>82.4</t>
  </si>
  <si>
    <t>600 W Transient Voltage Suppressor 51 V SMB Bidirectional</t>
  </si>
  <si>
    <t>600 W Transient Voltage Suppressor 54 V SMB Unidirectional</t>
  </si>
  <si>
    <t>600 W Transient Voltage Suppressor 54 V SMB Bidirectional</t>
  </si>
  <si>
    <t>600 W Transient Voltage Suppressor 58 V SMB Unidirectional</t>
  </si>
  <si>
    <t>600 W Transient Voltage Suppressor 58 V SMB Bidirectional</t>
  </si>
  <si>
    <t>600 W Transient Voltage Suppressor 6.0 V SMB Unidirectional</t>
  </si>
  <si>
    <t>600 W Transient Voltage Suppressor 6.5 V SMB Unidirectional</t>
  </si>
  <si>
    <t>600 W Transient Voltage Suppressor 60 V SMB Unidirectional</t>
  </si>
  <si>
    <t>600 W Transient Voltage Suppressor 60 V SMB Bidirectional</t>
  </si>
  <si>
    <t>600 W Transient Voltage Suppressor 64 V SMB Unidirectional</t>
  </si>
  <si>
    <t>74.85</t>
  </si>
  <si>
    <t>64</t>
  </si>
  <si>
    <t>600 W Transient Voltage Suppressor 64 V SMB Bidirectional</t>
  </si>
  <si>
    <t>600 W Transient Voltage Suppressor 7.0 V SMB Unidirectional</t>
  </si>
  <si>
    <t>8.19</t>
  </si>
  <si>
    <t>600 W Transient Voltage Suppressor 7.5 V SMB Unidirectional</t>
  </si>
  <si>
    <t>8.77</t>
  </si>
  <si>
    <t>12.9</t>
  </si>
  <si>
    <t>600 W Transient Voltage Suppressor 70 V SMB Unidirectional</t>
  </si>
  <si>
    <t>600 W Transient Voltage Suppressor 75 V SMB Unidirectional</t>
  </si>
  <si>
    <t>87.7</t>
  </si>
  <si>
    <t>121</t>
  </si>
  <si>
    <t>600 W Transient Voltage Suppressor 75 V SMB Bidirectional</t>
  </si>
  <si>
    <t>600 W Transient Voltage Suppressor 8.0 V SMB Unidirectional</t>
  </si>
  <si>
    <t>9.36</t>
  </si>
  <si>
    <t>600 W Transient Voltage Suppressor 8.5 V SMB Unidirectional</t>
  </si>
  <si>
    <t>9.92</t>
  </si>
  <si>
    <t>600 W Transient Voltage Suppressor 85 V SMB Unidirectional</t>
  </si>
  <si>
    <t>99.2</t>
  </si>
  <si>
    <t>55</t>
  </si>
  <si>
    <t>600 W Transient Voltage Suppressor 9.0 V SMB Unidirectional</t>
  </si>
  <si>
    <t>10.55</t>
  </si>
  <si>
    <t>600 W Transient Voltage Suppressor 90 V SMB Unidirectional</t>
  </si>
  <si>
    <t>105.5</t>
  </si>
  <si>
    <t>90</t>
  </si>
  <si>
    <t>146</t>
  </si>
  <si>
    <t>1500 W Transient Voltage Suppressor 10 V SMC Unidirectional</t>
  </si>
  <si>
    <t>1500 W Transient Voltage Suppressor 12 V SMC Unidirectional</t>
  </si>
  <si>
    <t>1500 W Transient Voltage Suppressor 13 V SMC Unidirectional</t>
  </si>
  <si>
    <t>1500 W Transient Voltage Suppressor 14 V SMC Unidirectional</t>
  </si>
  <si>
    <t>1500 W Transient Voltage Suppressor 15 V SMC Unidirectional</t>
  </si>
  <si>
    <t>1500 W Transient Voltage Suppressor 16 V SMC Unidirectional</t>
  </si>
  <si>
    <t>1500 W Transient Voltage Suppressor 17 V SMC Unidirectional</t>
  </si>
  <si>
    <t>1500 W Transient Voltage Suppressor 18 V SMC Unidirectional</t>
  </si>
  <si>
    <t>1500 W Transient Voltage Suppressor 20 V SMC Unidirectional</t>
  </si>
  <si>
    <t>1500 W Transient Voltage Suppressor 22 V SMC Unidirectional</t>
  </si>
  <si>
    <t>1500 W Transient Voltage Suppressor 24 V SMC Unidirectional</t>
  </si>
  <si>
    <t>1500 W Transient Voltage Suppressor 26 V SMC Unidirectional</t>
  </si>
  <si>
    <t>1500 W Transient Voltage Suppressor 28 V SMC Unidirectional</t>
  </si>
  <si>
    <t>1500 W Transient Voltage Suppressor 30 V SMC Unidirectional</t>
  </si>
  <si>
    <t>1500 W Transient Voltage Suppressor 33 V SMC Unidirectional</t>
  </si>
  <si>
    <t>1500 W Transient Voltage Suppressor 36 V SMC Unidirectional</t>
  </si>
  <si>
    <t>1500 W Transient Voltage Suppressor 40 V SMC Unidirectional</t>
  </si>
  <si>
    <t>1500 W Transient Voltage Suppressor 43 V SMC Unidirectional</t>
  </si>
  <si>
    <t>1500 W Transient Voltage Suppressor 48 V SMC Unidirectional</t>
  </si>
  <si>
    <t>1500 W Transient Voltage Suppressor 5.0 V SMC Unidirectional</t>
  </si>
  <si>
    <t>1500 W Transient Voltage Suppressor 54 V SMC Unidirectional</t>
  </si>
  <si>
    <t>1500 W Transient Voltage Suppressor 58 V SMC Unidirectional</t>
  </si>
  <si>
    <t>1500 W Transient Voltage Suppressor 6.0 V SMC Unidirectional</t>
  </si>
  <si>
    <t>1500 W Transient Voltage Suppressor 6.5 V SMC Unidirectional</t>
  </si>
  <si>
    <t>1500 W Transient Voltage Suppressor 60 V SMC Unidirectional</t>
  </si>
  <si>
    <t>1500 W Transient Voltage Suppressor 64 V SMC Unidirectional</t>
  </si>
  <si>
    <t>1500 W Transient Voltage Suppressor 7.0 V SMC Unidirectional</t>
  </si>
  <si>
    <t>1500 W Transient Voltage Suppressor 7.5 V SMC Unidirectional</t>
  </si>
  <si>
    <t>1500 W Transient Voltage Suppressor 70 V SMC Unidirectional</t>
  </si>
  <si>
    <t>1500 W Transient Voltage Suppressor 75 V SMC Unidirectional</t>
  </si>
  <si>
    <t>1500 W Transient Voltage Suppressor 78 V SMC Unidirectional</t>
  </si>
  <si>
    <t>1500 W Transient Voltage Suppressor 8.0 V SMC Unidirectional</t>
  </si>
  <si>
    <t>1500 W Transient Voltage Suppressor 9.0 V SMC Unidirectional</t>
  </si>
  <si>
    <t>Zener SOD-123FL TVS 175 W 16 V</t>
  </si>
  <si>
    <t>SOD-123FL 2 LEAD</t>
  </si>
  <si>
    <t>$0.12</t>
  </si>
  <si>
    <t>600 W Energy Rated Zener 150 V SMA</t>
  </si>
  <si>
    <t>600 W Energy Rated Zener 15 V SMA</t>
  </si>
  <si>
    <t>ESD Protection Dual Common Anode Diodes 6.8 V</t>
  </si>
  <si>
    <t>0.5</t>
  </si>
  <si>
    <t>9.6</t>
  </si>
  <si>
    <t>&lt;span id="price_DF3A6.8FUT1G"&gt;&lt;a href="javascript:getOnlinePrice('DF3A6.8FUT1G');"&gt;Price&lt;/a&gt;&lt;/span&gt;</t>
  </si>
  <si>
    <t>Bi-directional ESD Protection Diode</t>
  </si>
  <si>
    <t>SOD-523 2 LEAD</t>
  </si>
  <si>
    <t>ESD Protection Diode 12 V</t>
  </si>
  <si>
    <t>240</t>
  </si>
  <si>
    <t>0.01</t>
  </si>
  <si>
    <t>ESD Protection Diode 2.5 V Unidirectional</t>
  </si>
  <si>
    <t>&lt;span id="price_ESD5Z2.5T1G"&gt;&lt;a href="javascript:getOnlinePrice('ESD5Z2.5T1G');"&gt;Price&lt;/a&gt;&lt;/span&gt;</t>
  </si>
  <si>
    <t>ESD Protection Diode 3.3 V Unidirectional</t>
  </si>
  <si>
    <t>158</t>
  </si>
  <si>
    <t>8.4</t>
  </si>
  <si>
    <t>&lt;span id="price_ESD5Z3.3T1G"&gt;&lt;a href="javascript:getOnlinePrice('ESD5Z3.3T1G');"&gt;Price&lt;/a&gt;&lt;/span&gt;</t>
  </si>
  <si>
    <t>ESD Protection Diode 5.0 V Unidirectional</t>
  </si>
  <si>
    <t>174</t>
  </si>
  <si>
    <t>11.6</t>
  </si>
  <si>
    <t>&lt;span id="price_ESD5Z5.0T1G"&gt;&lt;a href="javascript:getOnlinePrice('ESD5Z5.0T1G');"&gt;Price&lt;/a&gt;&lt;/span&gt;</t>
  </si>
  <si>
    <t>ESD Protection Diode 6.0 V Unidirectional</t>
  </si>
  <si>
    <t>181</t>
  </si>
  <si>
    <t>12.4</t>
  </si>
  <si>
    <t>&lt;span id="price_ESD5Z6.0T1G"&gt;&lt;a href="javascript:getOnlinePrice('ESD5Z6.0T1G');"&gt;Price&lt;/a&gt;&lt;/span&gt;</t>
  </si>
  <si>
    <t>ESD Protection Diode 7.0 V Unidirectional</t>
  </si>
  <si>
    <t>13.5</t>
  </si>
  <si>
    <t>&lt;span id="price_ESD5Z7.0T1G"&gt;&lt;a href="javascript:getOnlinePrice('ESD5Z7.0T1G');"&gt;Price&lt;/a&gt;&lt;/span&gt;</t>
  </si>
  <si>
    <t>ESD Protection Diode 3.3 V</t>
  </si>
  <si>
    <t>&lt;span id="price_ESD7C3.3DT5G"&gt;&lt;a href="javascript:getOnlinePrice('ESD7C3.3DT5G');"&gt;Price&lt;/a&gt;&lt;/span&gt;</t>
  </si>
  <si>
    <t>ESD Protection Diode 5.0 V</t>
  </si>
  <si>
    <t>&lt;span id="price_ESD7C5.0DT5G"&gt;&lt;a href="javascript:getOnlinePrice('ESD7C5.0DT5G');"&gt;Price&lt;/a&gt;&lt;/span&gt;</t>
  </si>
  <si>
    <t>Bi-directional ESD Protection</t>
  </si>
  <si>
    <t>&lt;span id="price_ESD9B5.0ST5G"&gt;&lt;a href="javascript:getOnlinePrice('ESD9B5.0ST5G');"&gt;Price&lt;/a&gt;&lt;/span&gt;</t>
  </si>
  <si>
    <t>&lt;span id="price_ESD9C3.3ST5G"&gt;&lt;a href="javascript:getOnlinePrice('ESD9C3.3ST5G');"&gt;Price&lt;/a&gt;&lt;/span&gt;</t>
  </si>
  <si>
    <t>&lt;span id="price_ESD9C5.0ST5G"&gt;&lt;a href="javascript:getOnlinePrice('ESD9C5.0ST5G');"&gt;Price&lt;/a&gt;&lt;/span&gt;</t>
  </si>
  <si>
    <t>Low Capacitance ESD Protection; Unidirectional</t>
  </si>
  <si>
    <t>6.1</t>
  </si>
  <si>
    <t>&lt;span id="price_ESD9L5.0ST5G"&gt;&lt;a href="javascript:getOnlinePrice('ESD9L5.0ST5G');"&gt;Price&lt;/a&gt;&lt;/span&gt;</t>
  </si>
  <si>
    <t>&lt;span id="price_ESD9M5.0ST5G"&gt;&lt;a href="javascript:getOnlinePrice('ESD9M5.0ST5G');"&gt;Price&lt;/a&gt;&lt;/span&gt;</t>
  </si>
  <si>
    <t>ESD Protection Zener, VR = 12 V</t>
  </si>
  <si>
    <t>23.7</t>
  </si>
  <si>
    <t>SOD-923, 0.43 Max Height</t>
  </si>
  <si>
    <t>&lt;span id="price_ESD9X12ST5G"&gt;&lt;a href="javascript:getOnlinePrice('ESD9X12ST5G');"&gt;Price&lt;/a&gt;&lt;/span&gt;</t>
  </si>
  <si>
    <t>ESD Protection Zener, VR = 3.3 V</t>
  </si>
  <si>
    <t>5.6</t>
  </si>
  <si>
    <t>102</t>
  </si>
  <si>
    <t>10.4</t>
  </si>
  <si>
    <t>&lt;span id="price_ESD9X3.3ST5G"&gt;&lt;a href="javascript:getOnlinePrice('ESD9X3.3ST5G');"&gt;Price&lt;/a&gt;&lt;/span&gt;</t>
  </si>
  <si>
    <t>ESD Protection Zener, VR = 5.0 V</t>
  </si>
  <si>
    <t>107</t>
  </si>
  <si>
    <t>12.3</t>
  </si>
  <si>
    <t>&lt;span id="price_ESD9X5.0ST5G"&gt;&lt;a href="javascript:getOnlinePrice('ESD9X5.0ST5G');"&gt;Price&lt;/a&gt;&lt;/span&gt;</t>
  </si>
  <si>
    <t>1500 W Transient Voltage Suppressor 5.0 V MOSORB Unidir</t>
  </si>
  <si>
    <t>Low Capacitance Surface Mount TVS for High-Speed Data Interfaces</t>
  </si>
  <si>
    <t>2000</t>
  </si>
  <si>
    <t>SOIC-8 Narrow Body</t>
  </si>
  <si>
    <t>$0.6667</t>
  </si>
  <si>
    <t>ESD Protection Dual Common Anode Diodes 7.5 V SOT-23</t>
  </si>
  <si>
    <t>SOT-23 (TO-236) 3 LEAD</t>
  </si>
  <si>
    <t>Dual Common Anode Zeners 12 V SOT-23</t>
  </si>
  <si>
    <t>0.2</t>
  </si>
  <si>
    <t>Dual Common Anode Zeners 5.6 V SOT-23</t>
  </si>
  <si>
    <t>3</t>
  </si>
  <si>
    <t>&lt;span id="price_MMBZ5V6ALT1G"&gt;&lt;a href="javascript:getOnlinePrice('MMBZ5V6ALT1G');"&gt;Price&lt;/a&gt;&lt;/span&gt;</t>
  </si>
  <si>
    <t>150 W, 12 V TVS Quad Array</t>
  </si>
  <si>
    <t>17.3</t>
  </si>
  <si>
    <t>$0.0733</t>
  </si>
  <si>
    <t>150 W, 13 V TVS Quad Array</t>
  </si>
  <si>
    <t>18.6</t>
  </si>
  <si>
    <t>150 W, 15 V TVS Quad Array</t>
  </si>
  <si>
    <t>21.7</t>
  </si>
  <si>
    <t>150 W, 18 V TVS Quad Array</t>
  </si>
  <si>
    <t>150 W, 20 V TVS Quad Array</t>
  </si>
  <si>
    <t>28.6</t>
  </si>
  <si>
    <t>150 W, 22 V TVS Quad Array</t>
  </si>
  <si>
    <t>31.7</t>
  </si>
  <si>
    <t>150 W, 24 V TVS Quad Array</t>
  </si>
  <si>
    <t>34.6</t>
  </si>
  <si>
    <t>&lt;span id="price_MMQA27VT1G"&gt;&lt;a href="javascript:getOnlinePrice('MMQA27VT1G');"&gt;Price&lt;/a&gt;&lt;/span&gt;</t>
  </si>
  <si>
    <t>150 W, 33 V TVS Quad Array</t>
  </si>
  <si>
    <t>48.6</t>
  </si>
  <si>
    <t>150 W, 5.6 V TVS Quad Array</t>
  </si>
  <si>
    <t>&lt;span id="price_MMQA5V6T1G"&gt;&lt;a href="javascript:getOnlinePrice('MMQA5V6T1G');"&gt;Price&lt;/a&gt;&lt;/span&gt;</t>
  </si>
  <si>
    <t>150 W, 6.2 V TVS Quad Array</t>
  </si>
  <si>
    <t>0.7</t>
  </si>
  <si>
    <t>150 W, 6.8 V TVS Quad Array</t>
  </si>
  <si>
    <t>9.8</t>
  </si>
  <si>
    <t xml:space="preserve">62 A, 24-32 V Transient Suppressor </t>
  </si>
  <si>
    <t>Top Can Button</t>
  </si>
  <si>
    <t>&lt;span id="price_MR2835SKG"&gt;&lt;a href="javascript:getOnlinePrice('MR2835SKG');"&gt;Price&lt;/a&gt;&lt;/span&gt;</t>
  </si>
  <si>
    <t>Unidirectional TVS SMA 400W 5V</t>
  </si>
  <si>
    <t>SMB Unidirectional TVS 600W 12V</t>
  </si>
  <si>
    <t>13.75</t>
  </si>
  <si>
    <t>Unidirectional Zener TVS 13V 600W</t>
  </si>
  <si>
    <t>Low Capacitance TVS Quad Array for ESD Protection</t>
  </si>
  <si>
    <t>23</t>
  </si>
  <si>
    <t>SC_x0012_88A, SOT_x0012_353, SC_x0012_70 5 LEAD</t>
  </si>
  <si>
    <t>&lt;span id="price_NSQA12VAW5T2G"&gt;&lt;a href="javascript:getOnlinePrice('NSQA12VAW5T2G');"&gt;Price&lt;/a&gt;&lt;/span&gt;</t>
  </si>
  <si>
    <t>&lt;span id="price_NSQA6V8AW5T2G"&gt;&lt;a href="javascript:getOnlinePrice('NSQA6V8AW5T2G');"&gt;Price&lt;/a&gt;&lt;/span&gt;</t>
  </si>
  <si>
    <t>LIN BUS Protection 27 V</t>
  </si>
  <si>
    <t>350</t>
  </si>
  <si>
    <t>$0.08</t>
  </si>
  <si>
    <t>Single Line CAN/LIN Bus Protector SOT-23</t>
  </si>
  <si>
    <t>CAN BUS Protection 27 V</t>
  </si>
  <si>
    <t>ESD Protection Dual Common Anode Diodes 5.6 V</t>
  </si>
  <si>
    <t>SC-75  (SOT-416) 3 LEAD</t>
  </si>
  <si>
    <t>$0.1027</t>
  </si>
  <si>
    <t>73</t>
  </si>
  <si>
    <t>4.5</t>
  </si>
  <si>
    <t>SC-89, 3 LEAD</t>
  </si>
  <si>
    <t>&lt;span id="price_NZL6V8AXV3T1G"&gt;&lt;a href="javascript:getOnlinePrice('NZL6V8AXV3T1G');"&gt;Price&lt;/a&gt;&lt;/span&gt;</t>
  </si>
  <si>
    <t>Quad TVS Array for ESD Protection</t>
  </si>
  <si>
    <t>SOT_x0012_553, 5 LEAD</t>
  </si>
  <si>
    <t>$0.1107</t>
  </si>
  <si>
    <t>&lt;span id="price_NZQA5V6XV5T1G"&gt;&lt;a href="javascript:getOnlinePrice('NZQA5V6XV5T1G');"&gt;Price&lt;/a&gt;&lt;/span&gt;</t>
  </si>
  <si>
    <t>4</t>
  </si>
  <si>
    <t>11.5</t>
  </si>
  <si>
    <t>$0.1067</t>
  </si>
  <si>
    <t>4.3</t>
  </si>
  <si>
    <t>12.5</t>
  </si>
  <si>
    <t>&lt;span id="price_NZQA6V8XV5T1G"&gt;&lt;a href="javascript:getOnlinePrice('NZQA6V8XV5T1G');"&gt;Price&lt;/a&gt;&lt;/span&gt;</t>
  </si>
  <si>
    <t>600 W Transient Voltage Suppressor 100 V SUR40 Unidirectional</t>
  </si>
  <si>
    <t>Surmetic 40, Axial Lead</t>
  </si>
  <si>
    <t>$0.2067</t>
  </si>
  <si>
    <t>600 W Transient Voltage Suppressor 10 V SUR40 Unidirectional</t>
  </si>
  <si>
    <t>600 W Transient Voltage Suppressor 120 V SUR40 Unidirectional</t>
  </si>
  <si>
    <t>165</t>
  </si>
  <si>
    <t>600 W Transient Voltage Suppressor 12 V SUR40 Unidirectional</t>
  </si>
  <si>
    <t>600 W Transient Voltage Suppressor 130 V SUR40 Unidirectional</t>
  </si>
  <si>
    <t>111</t>
  </si>
  <si>
    <t>179</t>
  </si>
  <si>
    <t>600 W Transient Voltage Suppressor 13 V SUR40 Unidirectional</t>
  </si>
  <si>
    <t>600 W Transient Voltage Suppressor 150 V SUR40 Unidirectional</t>
  </si>
  <si>
    <t>128</t>
  </si>
  <si>
    <t>207</t>
  </si>
  <si>
    <t>600 W Transient Voltage Suppressor 15 V SUR40 Unidirectional</t>
  </si>
  <si>
    <t>600 W Transient Voltage Suppressor 160 V SUR40 Unidirectional</t>
  </si>
  <si>
    <t>136</t>
  </si>
  <si>
    <t>219</t>
  </si>
  <si>
    <t>600 W Transient Voltage Suppressor 16 V SUR40 Unidirectional</t>
  </si>
  <si>
    <t>600 W Transient Voltage Suppressor 180 V SUR40 Unidirectional</t>
  </si>
  <si>
    <t>180</t>
  </si>
  <si>
    <t>154</t>
  </si>
  <si>
    <t>246</t>
  </si>
  <si>
    <t>600 W Transient Voltage Suppressor 18 V SUR40 Unidirectional</t>
  </si>
  <si>
    <t>600 W Transient Voltage Suppressor 200 V SUR40 Unidirectional</t>
  </si>
  <si>
    <t>171</t>
  </si>
  <si>
    <t>274</t>
  </si>
  <si>
    <t>&lt;span id="price_P6KE200ARLG"&gt;&lt;a href="javascript:getOnlinePrice('P6KE200ARLG');"&gt;Price&lt;/a&gt;&lt;/span&gt;</t>
  </si>
  <si>
    <t>Axial Lead 7.60x3.60mm, 25.4x0.71mm  Pkg, Lead len/dia</t>
  </si>
  <si>
    <t>600 W Transient Voltage Suppressor 22 V SUR40 Unidirectional</t>
  </si>
  <si>
    <t>600 W Transient Voltage Suppressor 24 V SUR40 Unidirectional</t>
  </si>
  <si>
    <t>600 W Transient Voltage Suppressor 27 V SUR40 Unidirectional</t>
  </si>
  <si>
    <t>600 W Transient Voltage Suppressor 30 V SUR40 Unidirectional</t>
  </si>
  <si>
    <t>600 W Transient Voltage Suppressor 33 V SUR40 Unidirectional</t>
  </si>
  <si>
    <t>600 W Transient Voltage Suppressor 36 V SUR40 Unidirectional</t>
  </si>
  <si>
    <t>600 W Transient Voltage Suppressor 39 V SUR40 Unidirectional</t>
  </si>
  <si>
    <t>600 W Transient Voltage Suppressor 43 V SUR40 Unidirectional</t>
  </si>
  <si>
    <t>600 W Transient Voltage Suppressor 47 V SUR40 Unidirectional</t>
  </si>
  <si>
    <t>600 W Transient Voltage Suppressor 51 V SUR40 Unidirectional</t>
  </si>
  <si>
    <t>600 W Transient Voltage Suppressor 56 V SUR40 Unidirectional</t>
  </si>
  <si>
    <t>600 W Transient Voltage Suppressor 6.8 V SUR40 Unidirectional</t>
  </si>
  <si>
    <t>600 W Transient Voltage Suppressor 62 V SUR40 Unidirectional</t>
  </si>
  <si>
    <t>600 W Transient Voltage Suppressor 68 V SUR40 Unidirectional</t>
  </si>
  <si>
    <t>600 W Transient Voltage Suppressor 7.5 V SUR40 Unidirectional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</si>
</sst>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0" xfId="0" applyFont="1" applyAlignment="1">
      <alignment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dtic.com/O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workbookViewId="0" topLeftCell="A1">
      <pane ySplit="1" topLeftCell="BM551" activePane="bottomLeft" state="frozen"/>
      <selection pane="topLeft" activeCell="A1" sqref="A1"/>
      <selection pane="bottomLeft" activeCell="C570" sqref="C570"/>
    </sheetView>
  </sheetViews>
  <sheetFormatPr defaultColWidth="9.140625" defaultRowHeight="12.75"/>
  <cols>
    <col min="1" max="13" width="18.00390625" style="0" customWidth="1"/>
  </cols>
  <sheetData>
    <row r="1" spans="1:13" ht="12.75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  <c r="M1" s="1" t="s">
        <v>167</v>
      </c>
    </row>
    <row r="2" spans="1:13" ht="12.75">
      <c r="A2" t="str">
        <f>HYPERLINK("http://www.onsemi.com/PowerSolutions/product.do?id=1.5SMC10AT3G","1.5SMC10AT3G")</f>
        <v>1.5SMC10AT3G</v>
      </c>
      <c r="B2" t="str">
        <f>HYPERLINK("http://www.onsemi.com/pub/Collateral/1.5SMC6.8AT3-D.PDF","1.5SMC6.8AT3/D (73.0kB)")</f>
        <v>1.5SMC6.8AT3/D (73.0kB)</v>
      </c>
      <c r="C2" t="s">
        <v>168</v>
      </c>
      <c r="D2" t="s">
        <v>169</v>
      </c>
      <c r="E2" t="s">
        <v>170</v>
      </c>
      <c r="L2" t="s">
        <v>172</v>
      </c>
      <c r="M2" t="s">
        <v>173</v>
      </c>
    </row>
    <row r="3" spans="1:13" ht="12.75">
      <c r="A3" t="str">
        <f>HYPERLINK("http://www.onsemi.com/PowerSolutions/product.do?id=ESD11L5.0DT5G","ESD11L5.0DT5G")</f>
        <v>ESD11L5.0DT5G</v>
      </c>
      <c r="B3" t="str">
        <f>HYPERLINK("http://www.onsemi.com/pub/Collateral/ESD11L5.0D-D.PDF","ESD11L5.0D/D (87.0kB)")</f>
        <v>ESD11L5.0D/D (87.0kB)</v>
      </c>
      <c r="C3" t="s">
        <v>168</v>
      </c>
      <c r="D3" t="s">
        <v>169</v>
      </c>
      <c r="E3" t="s">
        <v>174</v>
      </c>
      <c r="F3" t="s">
        <v>175</v>
      </c>
      <c r="I3" t="s">
        <v>176</v>
      </c>
      <c r="J3" t="s">
        <v>177</v>
      </c>
      <c r="L3" t="s">
        <v>178</v>
      </c>
      <c r="M3" t="s">
        <v>179</v>
      </c>
    </row>
    <row r="4" spans="1:13" ht="12.75">
      <c r="A4" t="str">
        <f>HYPERLINK("http://www.onsemi.com/PowerSolutions/product.do?id=ESD7L5.0DT5G","ESD7L5.0DT5G")</f>
        <v>ESD7L5.0DT5G</v>
      </c>
      <c r="B4" t="str">
        <f>HYPERLINK("http://www.onsemi.com/pub/Collateral/ESD7L5.0-D.PDF","ESD7L5.0/D (130.0kB)")</f>
        <v>ESD7L5.0/D (130.0kB)</v>
      </c>
      <c r="C4" t="s">
        <v>168</v>
      </c>
      <c r="D4" t="s">
        <v>169</v>
      </c>
      <c r="E4" t="s">
        <v>180</v>
      </c>
      <c r="F4" t="s">
        <v>175</v>
      </c>
      <c r="I4" t="s">
        <v>176</v>
      </c>
      <c r="J4" t="s">
        <v>177</v>
      </c>
      <c r="L4" t="s">
        <v>181</v>
      </c>
      <c r="M4" t="s">
        <v>182</v>
      </c>
    </row>
    <row r="5" spans="1:13" ht="12.75">
      <c r="A5" t="str">
        <f>HYPERLINK("http://www.onsemi.com/PowerSolutions/product.do?id=ESD7M5.0DT5G","ESD7M5.0DT5G")</f>
        <v>ESD7M5.0DT5G</v>
      </c>
      <c r="B5" t="str">
        <f>HYPERLINK("http://www.onsemi.com/pub/Collateral/ESD7M5.0D-D.PDF","ESD7M5.0D/D (130.0kB)")</f>
        <v>ESD7M5.0D/D (130.0kB)</v>
      </c>
      <c r="C5" t="s">
        <v>168</v>
      </c>
      <c r="D5" t="s">
        <v>169</v>
      </c>
      <c r="E5" t="s">
        <v>180</v>
      </c>
      <c r="F5" t="s">
        <v>175</v>
      </c>
      <c r="I5" t="s">
        <v>176</v>
      </c>
      <c r="J5" t="s">
        <v>177</v>
      </c>
      <c r="L5" t="s">
        <v>181</v>
      </c>
      <c r="M5" t="s">
        <v>183</v>
      </c>
    </row>
    <row r="6" spans="1:13" ht="12.75">
      <c r="A6" t="str">
        <f>HYPERLINK("http://www.onsemi.com/PowerSolutions/product.do?id=ESD9L3.3ST5G","ESD9L3.3ST5G")</f>
        <v>ESD9L3.3ST5G</v>
      </c>
      <c r="B6" t="str">
        <f>HYPERLINK("http://www.onsemi.com/pub/Collateral/ESD9L3.3S-D.PDF","ESD9L3.3S/D (109.0kB)")</f>
        <v>ESD9L3.3S/D (109.0kB)</v>
      </c>
      <c r="C6" t="s">
        <v>168</v>
      </c>
      <c r="D6" t="s">
        <v>169</v>
      </c>
      <c r="E6" t="s">
        <v>184</v>
      </c>
      <c r="F6" t="s">
        <v>175</v>
      </c>
      <c r="I6" t="s">
        <v>185</v>
      </c>
      <c r="J6" t="s">
        <v>177</v>
      </c>
      <c r="K6" t="s">
        <v>186</v>
      </c>
      <c r="L6" t="s">
        <v>187</v>
      </c>
      <c r="M6" t="s">
        <v>188</v>
      </c>
    </row>
    <row r="7" spans="1:13" ht="12.75">
      <c r="A7" t="str">
        <f>HYPERLINK("http://www.onsemi.com/PowerSolutions/product.do?id=ESD9R3.3ST5G","ESD9R3.3ST5G")</f>
        <v>ESD9R3.3ST5G</v>
      </c>
      <c r="B7" t="str">
        <f>HYPERLINK("http://www.onsemi.com/pub/Collateral/ESD9R3.3S-D.PDF","ESD9R3.3S/D (110.0kB)")</f>
        <v>ESD9R3.3S/D (110.0kB)</v>
      </c>
      <c r="C7" t="s">
        <v>168</v>
      </c>
      <c r="D7" t="s">
        <v>169</v>
      </c>
      <c r="E7" t="s">
        <v>189</v>
      </c>
      <c r="F7" t="s">
        <v>175</v>
      </c>
      <c r="I7" t="s">
        <v>185</v>
      </c>
      <c r="J7" t="s">
        <v>190</v>
      </c>
      <c r="K7" t="s">
        <v>186</v>
      </c>
      <c r="L7" t="s">
        <v>187</v>
      </c>
      <c r="M7" t="s">
        <v>188</v>
      </c>
    </row>
    <row r="8" spans="1:13" ht="12.75">
      <c r="A8" t="str">
        <f>HYPERLINK("http://www.onsemi.com/PowerSolutions/product.do?id=ESD9X7.0ST5G","ESD9X7.0ST5G")</f>
        <v>ESD9X7.0ST5G</v>
      </c>
      <c r="B8" t="str">
        <f>HYPERLINK("http://www.onsemi.com/pub/Collateral/ESD9X3.3ST5G-D.PDF","ESD9X3.3ST5G/D (109.0kB)")</f>
        <v>ESD9X3.3ST5G/D (109.0kB)</v>
      </c>
      <c r="C8" t="s">
        <v>168</v>
      </c>
      <c r="D8" t="s">
        <v>169</v>
      </c>
      <c r="E8" t="s">
        <v>191</v>
      </c>
      <c r="G8" t="s">
        <v>192</v>
      </c>
      <c r="H8" t="s">
        <v>193</v>
      </c>
      <c r="I8" t="s">
        <v>194</v>
      </c>
      <c r="J8" t="s">
        <v>195</v>
      </c>
      <c r="K8" t="s">
        <v>196</v>
      </c>
      <c r="L8" t="s">
        <v>187</v>
      </c>
      <c r="M8" t="s">
        <v>197</v>
      </c>
    </row>
    <row r="9" spans="1:13" ht="12.75">
      <c r="A9" t="str">
        <f>HYPERLINK("http://www.onsemi.com/PowerSolutions/product.do?id=MMBZ27VAWT1G","MMBZ27VAWT1G")</f>
        <v>MMBZ27VAWT1G</v>
      </c>
      <c r="B9" t="str">
        <f>HYPERLINK("http://www.onsemi.com/pub/Collateral/MMBZ27VAW-D.PDF","MMBZ27VAW/D (106.0kB)")</f>
        <v>MMBZ27VAW/D (106.0kB)</v>
      </c>
      <c r="C9" t="s">
        <v>168</v>
      </c>
      <c r="D9" t="s">
        <v>169</v>
      </c>
      <c r="E9" t="s">
        <v>198</v>
      </c>
      <c r="F9" t="s">
        <v>175</v>
      </c>
      <c r="G9" t="s">
        <v>199</v>
      </c>
      <c r="H9" t="s">
        <v>200</v>
      </c>
      <c r="I9" t="s">
        <v>201</v>
      </c>
      <c r="J9" t="s">
        <v>202</v>
      </c>
      <c r="K9" t="s">
        <v>200</v>
      </c>
      <c r="L9" t="s">
        <v>203</v>
      </c>
      <c r="M9" t="s">
        <v>204</v>
      </c>
    </row>
    <row r="10" spans="1:13" ht="12.75">
      <c r="A10" t="str">
        <f>HYPERLINK("http://www.onsemi.com/PowerSolutions/product.do?id=MMBZ27VCWT1G","MMBZ27VCWT1G")</f>
        <v>MMBZ27VCWT1G</v>
      </c>
      <c r="B10" t="str">
        <f>HYPERLINK("http://www.onsemi.com/pub/Collateral/MMBZ27VCW-D.PDF","MMBZ27VCW/D (104.0kB)")</f>
        <v>MMBZ27VCW/D (104.0kB)</v>
      </c>
      <c r="C10" t="s">
        <v>168</v>
      </c>
      <c r="D10" t="s">
        <v>169</v>
      </c>
      <c r="E10" t="s">
        <v>205</v>
      </c>
      <c r="F10" t="s">
        <v>175</v>
      </c>
      <c r="G10" t="s">
        <v>199</v>
      </c>
      <c r="H10" t="s">
        <v>200</v>
      </c>
      <c r="I10" t="s">
        <v>201</v>
      </c>
      <c r="J10" t="s">
        <v>202</v>
      </c>
      <c r="K10" t="s">
        <v>206</v>
      </c>
      <c r="L10" t="s">
        <v>203</v>
      </c>
      <c r="M10" t="s">
        <v>204</v>
      </c>
    </row>
    <row r="11" spans="1:13" ht="12.75">
      <c r="A11" t="str">
        <f>HYPERLINK("http://www.onsemi.com/PowerSolutions/product.do?id=MMQA27VT3","MMQA27VT3")</f>
        <v>MMQA27VT3</v>
      </c>
      <c r="B11" t="str">
        <f>HYPERLINK("http://www.onsemi.com/pub/Collateral/MMQA-D.PDF","MMQA/D (93.0kB)")</f>
        <v>MMQA/D (93.0kB)</v>
      </c>
      <c r="C11" t="s">
        <v>207</v>
      </c>
      <c r="D11" t="s">
        <v>208</v>
      </c>
      <c r="E11" t="s">
        <v>209</v>
      </c>
      <c r="F11" t="s">
        <v>175</v>
      </c>
      <c r="G11" t="s">
        <v>199</v>
      </c>
      <c r="H11" t="s">
        <v>210</v>
      </c>
      <c r="J11" t="s">
        <v>211</v>
      </c>
      <c r="K11" t="s">
        <v>212</v>
      </c>
      <c r="L11" t="s">
        <v>213</v>
      </c>
    </row>
    <row r="12" spans="1:13" ht="12.75">
      <c r="A12" t="str">
        <f>HYPERLINK("http://www.onsemi.com/PowerSolutions/product.do?id=1.5KE10AG","1.5KE10AG")</f>
        <v>1.5KE10AG</v>
      </c>
      <c r="B12" t="str">
        <f aca="true" t="shared" si="0" ref="B12:B41">HYPERLINK("http://www.onsemi.com/pub/Collateral/1N6267A-D.PDF","1N6267A/D (77.0kB)")</f>
        <v>1N6267A/D (77.0kB)</v>
      </c>
      <c r="C12" t="s">
        <v>168</v>
      </c>
      <c r="D12" t="s">
        <v>214</v>
      </c>
      <c r="E12" t="s">
        <v>215</v>
      </c>
      <c r="F12" t="s">
        <v>175</v>
      </c>
      <c r="G12" t="s">
        <v>216</v>
      </c>
      <c r="H12" t="s">
        <v>217</v>
      </c>
      <c r="I12" t="s">
        <v>218</v>
      </c>
      <c r="J12" t="s">
        <v>216</v>
      </c>
      <c r="K12" t="s">
        <v>219</v>
      </c>
      <c r="L12" t="s">
        <v>220</v>
      </c>
      <c r="M12" t="s">
        <v>221</v>
      </c>
    </row>
    <row r="13" spans="1:13" ht="12.75">
      <c r="A13" t="str">
        <f>HYPERLINK("http://www.onsemi.com/PowerSolutions/product.do?id=1.5KE10ARL4G","1.5KE10ARL4G")</f>
        <v>1.5KE10ARL4G</v>
      </c>
      <c r="B13" t="str">
        <f t="shared" si="0"/>
        <v>1N6267A/D (77.0kB)</v>
      </c>
      <c r="C13" t="s">
        <v>168</v>
      </c>
      <c r="D13" t="s">
        <v>214</v>
      </c>
      <c r="E13" t="s">
        <v>215</v>
      </c>
      <c r="F13" t="s">
        <v>175</v>
      </c>
      <c r="G13" t="s">
        <v>216</v>
      </c>
      <c r="H13" t="s">
        <v>217</v>
      </c>
      <c r="I13" t="s">
        <v>218</v>
      </c>
      <c r="J13" t="s">
        <v>216</v>
      </c>
      <c r="K13" t="s">
        <v>219</v>
      </c>
      <c r="L13" t="s">
        <v>220</v>
      </c>
      <c r="M13" t="s">
        <v>221</v>
      </c>
    </row>
    <row r="14" spans="1:13" ht="12.75">
      <c r="A14" t="str">
        <f>HYPERLINK("http://www.onsemi.com/PowerSolutions/product.do?id=1.5KE11ARL4G","1.5KE11ARL4G")</f>
        <v>1.5KE11ARL4G</v>
      </c>
      <c r="B14" t="str">
        <f t="shared" si="0"/>
        <v>1N6267A/D (77.0kB)</v>
      </c>
      <c r="C14" t="s">
        <v>168</v>
      </c>
      <c r="D14" t="s">
        <v>214</v>
      </c>
      <c r="E14" t="s">
        <v>222</v>
      </c>
      <c r="F14" t="s">
        <v>175</v>
      </c>
      <c r="G14" t="s">
        <v>223</v>
      </c>
      <c r="H14" t="s">
        <v>217</v>
      </c>
      <c r="I14" t="s">
        <v>224</v>
      </c>
      <c r="J14" t="s">
        <v>176</v>
      </c>
      <c r="K14" t="s">
        <v>225</v>
      </c>
      <c r="L14" t="s">
        <v>220</v>
      </c>
      <c r="M14" t="s">
        <v>221</v>
      </c>
    </row>
    <row r="15" spans="1:13" ht="12.75">
      <c r="A15" t="str">
        <f>HYPERLINK("http://www.onsemi.com/PowerSolutions/product.do?id=1.5KE12ARL4G","1.5KE12ARL4G")</f>
        <v>1.5KE12ARL4G</v>
      </c>
      <c r="B15" t="str">
        <f t="shared" si="0"/>
        <v>1N6267A/D (77.0kB)</v>
      </c>
      <c r="C15" t="s">
        <v>168</v>
      </c>
      <c r="D15" t="s">
        <v>214</v>
      </c>
      <c r="E15" t="s">
        <v>226</v>
      </c>
      <c r="F15" t="s">
        <v>175</v>
      </c>
      <c r="G15" t="s">
        <v>227</v>
      </c>
      <c r="H15" t="s">
        <v>217</v>
      </c>
      <c r="I15" t="s">
        <v>228</v>
      </c>
      <c r="J15" t="s">
        <v>176</v>
      </c>
      <c r="K15" t="s">
        <v>229</v>
      </c>
      <c r="L15" t="s">
        <v>220</v>
      </c>
      <c r="M15" t="s">
        <v>221</v>
      </c>
    </row>
    <row r="16" spans="1:13" ht="12.75">
      <c r="A16" t="str">
        <f>HYPERLINK("http://www.onsemi.com/PowerSolutions/product.do?id=1.5KE13ARL4G","1.5KE13ARL4G")</f>
        <v>1.5KE13ARL4G</v>
      </c>
      <c r="B16" t="str">
        <f t="shared" si="0"/>
        <v>1N6267A/D (77.0kB)</v>
      </c>
      <c r="C16" t="s">
        <v>168</v>
      </c>
      <c r="D16" t="s">
        <v>214</v>
      </c>
      <c r="E16" t="s">
        <v>230</v>
      </c>
      <c r="F16" t="s">
        <v>175</v>
      </c>
      <c r="G16" t="s">
        <v>231</v>
      </c>
      <c r="H16" t="s">
        <v>217</v>
      </c>
      <c r="I16" t="s">
        <v>232</v>
      </c>
      <c r="J16" t="s">
        <v>176</v>
      </c>
      <c r="K16" t="s">
        <v>233</v>
      </c>
      <c r="L16" t="s">
        <v>220</v>
      </c>
      <c r="M16" t="s">
        <v>221</v>
      </c>
    </row>
    <row r="17" spans="1:13" ht="12.75">
      <c r="A17" t="str">
        <f>HYPERLINK("http://www.onsemi.com/PowerSolutions/product.do?id=1.5KE15AG","1.5KE15AG")</f>
        <v>1.5KE15AG</v>
      </c>
      <c r="B17" t="str">
        <f t="shared" si="0"/>
        <v>1N6267A/D (77.0kB)</v>
      </c>
      <c r="C17" t="s">
        <v>168</v>
      </c>
      <c r="D17" t="s">
        <v>214</v>
      </c>
      <c r="E17" t="s">
        <v>234</v>
      </c>
      <c r="F17" t="s">
        <v>175</v>
      </c>
      <c r="G17" t="s">
        <v>235</v>
      </c>
      <c r="H17" t="s">
        <v>217</v>
      </c>
      <c r="I17" t="s">
        <v>236</v>
      </c>
      <c r="J17" t="s">
        <v>176</v>
      </c>
      <c r="K17" t="s">
        <v>237</v>
      </c>
      <c r="L17" t="s">
        <v>220</v>
      </c>
      <c r="M17" t="s">
        <v>221</v>
      </c>
    </row>
    <row r="18" spans="1:13" ht="12.75">
      <c r="A18" t="str">
        <f>HYPERLINK("http://www.onsemi.com/PowerSolutions/product.do?id=1.5KE15ARL4G","1.5KE15ARL4G")</f>
        <v>1.5KE15ARL4G</v>
      </c>
      <c r="B18" t="str">
        <f t="shared" si="0"/>
        <v>1N6267A/D (77.0kB)</v>
      </c>
      <c r="C18" t="s">
        <v>168</v>
      </c>
      <c r="D18" t="s">
        <v>214</v>
      </c>
      <c r="E18" t="s">
        <v>234</v>
      </c>
      <c r="F18" t="s">
        <v>175</v>
      </c>
      <c r="G18" t="s">
        <v>235</v>
      </c>
      <c r="H18" t="s">
        <v>217</v>
      </c>
      <c r="I18" t="s">
        <v>236</v>
      </c>
      <c r="J18" t="s">
        <v>176</v>
      </c>
      <c r="K18" t="s">
        <v>237</v>
      </c>
      <c r="L18" t="s">
        <v>220</v>
      </c>
      <c r="M18" t="s">
        <v>221</v>
      </c>
    </row>
    <row r="19" spans="1:13" ht="12.75">
      <c r="A19" t="str">
        <f>HYPERLINK("http://www.onsemi.com/PowerSolutions/product.do?id=1.5KE16AG","1.5KE16AG")</f>
        <v>1.5KE16AG</v>
      </c>
      <c r="B19" t="str">
        <f t="shared" si="0"/>
        <v>1N6267A/D (77.0kB)</v>
      </c>
      <c r="C19" t="s">
        <v>168</v>
      </c>
      <c r="D19" t="s">
        <v>214</v>
      </c>
      <c r="E19" t="s">
        <v>238</v>
      </c>
      <c r="F19" t="s">
        <v>175</v>
      </c>
      <c r="G19" t="s">
        <v>239</v>
      </c>
      <c r="H19" t="s">
        <v>217</v>
      </c>
      <c r="I19" t="s">
        <v>240</v>
      </c>
      <c r="J19" t="s">
        <v>176</v>
      </c>
      <c r="K19" t="s">
        <v>241</v>
      </c>
      <c r="L19" t="s">
        <v>220</v>
      </c>
      <c r="M19" t="s">
        <v>221</v>
      </c>
    </row>
    <row r="20" spans="1:13" ht="12.75">
      <c r="A20" t="str">
        <f>HYPERLINK("http://www.onsemi.com/PowerSolutions/product.do?id=1.5KE16ARL4G","1.5KE16ARL4G")</f>
        <v>1.5KE16ARL4G</v>
      </c>
      <c r="B20" t="str">
        <f t="shared" si="0"/>
        <v>1N6267A/D (77.0kB)</v>
      </c>
      <c r="C20" t="s">
        <v>168</v>
      </c>
      <c r="D20" t="s">
        <v>214</v>
      </c>
      <c r="E20" t="s">
        <v>238</v>
      </c>
      <c r="F20" t="s">
        <v>175</v>
      </c>
      <c r="G20" t="s">
        <v>239</v>
      </c>
      <c r="H20" t="s">
        <v>217</v>
      </c>
      <c r="I20" t="s">
        <v>240</v>
      </c>
      <c r="J20" t="s">
        <v>176</v>
      </c>
      <c r="K20" t="s">
        <v>241</v>
      </c>
      <c r="L20" t="s">
        <v>220</v>
      </c>
      <c r="M20" t="s">
        <v>221</v>
      </c>
    </row>
    <row r="21" spans="1:13" ht="12.75">
      <c r="A21" t="str">
        <f>HYPERLINK("http://www.onsemi.com/PowerSolutions/product.do?id=1.5KE18AG","1.5KE18AG")</f>
        <v>1.5KE18AG</v>
      </c>
      <c r="B21" t="str">
        <f t="shared" si="0"/>
        <v>1N6267A/D (77.0kB)</v>
      </c>
      <c r="C21" t="s">
        <v>168</v>
      </c>
      <c r="D21" t="s">
        <v>214</v>
      </c>
      <c r="E21" t="s">
        <v>242</v>
      </c>
      <c r="F21" t="s">
        <v>175</v>
      </c>
      <c r="G21" t="s">
        <v>243</v>
      </c>
      <c r="H21" t="s">
        <v>217</v>
      </c>
      <c r="I21" t="s">
        <v>244</v>
      </c>
      <c r="J21" t="s">
        <v>176</v>
      </c>
      <c r="K21" t="s">
        <v>245</v>
      </c>
      <c r="L21" t="s">
        <v>220</v>
      </c>
      <c r="M21" t="s">
        <v>221</v>
      </c>
    </row>
    <row r="22" spans="1:13" ht="12.75">
      <c r="A22" t="str">
        <f>HYPERLINK("http://www.onsemi.com/PowerSolutions/product.do?id=1.5KE18ARL4G","1.5KE18ARL4G")</f>
        <v>1.5KE18ARL4G</v>
      </c>
      <c r="B22" t="str">
        <f t="shared" si="0"/>
        <v>1N6267A/D (77.0kB)</v>
      </c>
      <c r="C22" t="s">
        <v>168</v>
      </c>
      <c r="D22" t="s">
        <v>214</v>
      </c>
      <c r="E22" t="s">
        <v>242</v>
      </c>
      <c r="F22" t="s">
        <v>175</v>
      </c>
      <c r="G22" t="s">
        <v>243</v>
      </c>
      <c r="H22" t="s">
        <v>217</v>
      </c>
      <c r="I22" t="s">
        <v>244</v>
      </c>
      <c r="J22" t="s">
        <v>176</v>
      </c>
      <c r="K22" t="s">
        <v>245</v>
      </c>
      <c r="L22" t="s">
        <v>220</v>
      </c>
      <c r="M22" t="s">
        <v>221</v>
      </c>
    </row>
    <row r="23" spans="1:13" ht="12.75">
      <c r="A23" t="str">
        <f>HYPERLINK("http://www.onsemi.com/PowerSolutions/product.do?id=1.5KE20AG","1.5KE20AG")</f>
        <v>1.5KE20AG</v>
      </c>
      <c r="B23" t="str">
        <f t="shared" si="0"/>
        <v>1N6267A/D (77.0kB)</v>
      </c>
      <c r="C23" t="s">
        <v>168</v>
      </c>
      <c r="D23" t="s">
        <v>214</v>
      </c>
      <c r="E23" t="s">
        <v>246</v>
      </c>
      <c r="F23" t="s">
        <v>175</v>
      </c>
      <c r="G23" t="s">
        <v>247</v>
      </c>
      <c r="H23" t="s">
        <v>217</v>
      </c>
      <c r="I23" t="s">
        <v>248</v>
      </c>
      <c r="J23" t="s">
        <v>176</v>
      </c>
      <c r="K23" t="s">
        <v>249</v>
      </c>
      <c r="L23" t="s">
        <v>220</v>
      </c>
      <c r="M23" t="s">
        <v>221</v>
      </c>
    </row>
    <row r="24" spans="1:13" ht="12.75">
      <c r="A24" t="str">
        <f>HYPERLINK("http://www.onsemi.com/PowerSolutions/product.do?id=1.5KE20ARL4G","1.5KE20ARL4G")</f>
        <v>1.5KE20ARL4G</v>
      </c>
      <c r="B24" t="str">
        <f t="shared" si="0"/>
        <v>1N6267A/D (77.0kB)</v>
      </c>
      <c r="C24" t="s">
        <v>168</v>
      </c>
      <c r="D24" t="s">
        <v>214</v>
      </c>
      <c r="E24" t="s">
        <v>246</v>
      </c>
      <c r="F24" t="s">
        <v>175</v>
      </c>
      <c r="G24" t="s">
        <v>247</v>
      </c>
      <c r="H24" t="s">
        <v>217</v>
      </c>
      <c r="I24" t="s">
        <v>248</v>
      </c>
      <c r="J24" t="s">
        <v>176</v>
      </c>
      <c r="K24" t="s">
        <v>249</v>
      </c>
      <c r="L24" t="s">
        <v>220</v>
      </c>
      <c r="M24" t="s">
        <v>221</v>
      </c>
    </row>
    <row r="25" spans="1:13" ht="12.75">
      <c r="A25" t="str">
        <f>HYPERLINK("http://www.onsemi.com/PowerSolutions/product.do?id=1.5KE24ARL4G","1.5KE24ARL4G")</f>
        <v>1.5KE24ARL4G</v>
      </c>
      <c r="B25" t="str">
        <f t="shared" si="0"/>
        <v>1N6267A/D (77.0kB)</v>
      </c>
      <c r="C25" t="s">
        <v>168</v>
      </c>
      <c r="D25" t="s">
        <v>214</v>
      </c>
      <c r="E25" t="s">
        <v>250</v>
      </c>
      <c r="F25" t="s">
        <v>175</v>
      </c>
      <c r="G25" t="s">
        <v>251</v>
      </c>
      <c r="H25" t="s">
        <v>217</v>
      </c>
      <c r="I25" t="s">
        <v>252</v>
      </c>
      <c r="J25" t="s">
        <v>176</v>
      </c>
      <c r="K25" t="s">
        <v>253</v>
      </c>
      <c r="L25" t="s">
        <v>220</v>
      </c>
      <c r="M25" t="s">
        <v>221</v>
      </c>
    </row>
    <row r="26" spans="1:13" ht="12.75">
      <c r="A26" t="str">
        <f>HYPERLINK("http://www.onsemi.com/PowerSolutions/product.do?id=1.5KE27AG","1.5KE27AG")</f>
        <v>1.5KE27AG</v>
      </c>
      <c r="B26" t="str">
        <f t="shared" si="0"/>
        <v>1N6267A/D (77.0kB)</v>
      </c>
      <c r="C26" t="s">
        <v>168</v>
      </c>
      <c r="D26" t="s">
        <v>214</v>
      </c>
      <c r="E26" t="s">
        <v>254</v>
      </c>
      <c r="F26" t="s">
        <v>175</v>
      </c>
      <c r="G26" t="s">
        <v>199</v>
      </c>
      <c r="H26" t="s">
        <v>217</v>
      </c>
      <c r="I26" t="s">
        <v>255</v>
      </c>
      <c r="J26" t="s">
        <v>176</v>
      </c>
      <c r="K26" t="s">
        <v>256</v>
      </c>
      <c r="L26" t="s">
        <v>220</v>
      </c>
      <c r="M26" t="s">
        <v>221</v>
      </c>
    </row>
    <row r="27" spans="1:13" ht="12.75">
      <c r="A27" t="str">
        <f>HYPERLINK("http://www.onsemi.com/PowerSolutions/product.do?id=1.5KE27ARL4G","1.5KE27ARL4G")</f>
        <v>1.5KE27ARL4G</v>
      </c>
      <c r="B27" t="str">
        <f t="shared" si="0"/>
        <v>1N6267A/D (77.0kB)</v>
      </c>
      <c r="C27" t="s">
        <v>168</v>
      </c>
      <c r="D27" t="s">
        <v>214</v>
      </c>
      <c r="E27" t="s">
        <v>254</v>
      </c>
      <c r="F27" t="s">
        <v>175</v>
      </c>
      <c r="G27" t="s">
        <v>199</v>
      </c>
      <c r="H27" t="s">
        <v>217</v>
      </c>
      <c r="I27" t="s">
        <v>255</v>
      </c>
      <c r="J27" t="s">
        <v>176</v>
      </c>
      <c r="K27" t="s">
        <v>256</v>
      </c>
      <c r="L27" t="s">
        <v>220</v>
      </c>
      <c r="M27" t="s">
        <v>221</v>
      </c>
    </row>
    <row r="28" spans="1:13" ht="12.75">
      <c r="A28" t="str">
        <f>HYPERLINK("http://www.onsemi.com/PowerSolutions/product.do?id=1.5KE30AG","1.5KE30AG")</f>
        <v>1.5KE30AG</v>
      </c>
      <c r="B28" t="str">
        <f t="shared" si="0"/>
        <v>1N6267A/D (77.0kB)</v>
      </c>
      <c r="C28" t="s">
        <v>168</v>
      </c>
      <c r="D28" t="s">
        <v>214</v>
      </c>
      <c r="E28" t="s">
        <v>257</v>
      </c>
      <c r="F28" t="s">
        <v>175</v>
      </c>
      <c r="G28" t="s">
        <v>258</v>
      </c>
      <c r="H28" t="s">
        <v>217</v>
      </c>
      <c r="I28" t="s">
        <v>259</v>
      </c>
      <c r="J28" t="s">
        <v>176</v>
      </c>
      <c r="K28" t="s">
        <v>260</v>
      </c>
      <c r="L28" t="s">
        <v>220</v>
      </c>
      <c r="M28" t="s">
        <v>221</v>
      </c>
    </row>
    <row r="29" spans="1:13" ht="12.75">
      <c r="A29" t="str">
        <f>HYPERLINK("http://www.onsemi.com/PowerSolutions/product.do?id=1.5KE30ARL4G","1.5KE30ARL4G")</f>
        <v>1.5KE30ARL4G</v>
      </c>
      <c r="B29" t="str">
        <f t="shared" si="0"/>
        <v>1N6267A/D (77.0kB)</v>
      </c>
      <c r="C29" t="s">
        <v>168</v>
      </c>
      <c r="D29" t="s">
        <v>214</v>
      </c>
      <c r="E29" t="s">
        <v>257</v>
      </c>
      <c r="F29" t="s">
        <v>175</v>
      </c>
      <c r="G29" t="s">
        <v>258</v>
      </c>
      <c r="H29" t="s">
        <v>217</v>
      </c>
      <c r="I29" t="s">
        <v>259</v>
      </c>
      <c r="J29" t="s">
        <v>176</v>
      </c>
      <c r="K29" t="s">
        <v>260</v>
      </c>
      <c r="L29" t="s">
        <v>220</v>
      </c>
      <c r="M29" t="s">
        <v>221</v>
      </c>
    </row>
    <row r="30" spans="1:13" ht="12.75">
      <c r="A30" t="str">
        <f>HYPERLINK("http://www.onsemi.com/PowerSolutions/product.do?id=1.5KE33AG","1.5KE33AG")</f>
        <v>1.5KE33AG</v>
      </c>
      <c r="B30" t="str">
        <f t="shared" si="0"/>
        <v>1N6267A/D (77.0kB)</v>
      </c>
      <c r="C30" t="s">
        <v>168</v>
      </c>
      <c r="D30" t="s">
        <v>214</v>
      </c>
      <c r="E30" t="s">
        <v>261</v>
      </c>
      <c r="F30" t="s">
        <v>175</v>
      </c>
      <c r="G30" t="s">
        <v>262</v>
      </c>
      <c r="H30" t="s">
        <v>217</v>
      </c>
      <c r="I30" t="s">
        <v>263</v>
      </c>
      <c r="J30" t="s">
        <v>176</v>
      </c>
      <c r="K30" t="s">
        <v>264</v>
      </c>
      <c r="L30" t="s">
        <v>220</v>
      </c>
      <c r="M30" t="s">
        <v>221</v>
      </c>
    </row>
    <row r="31" spans="1:13" ht="12.75">
      <c r="A31" t="str">
        <f>HYPERLINK("http://www.onsemi.com/PowerSolutions/product.do?id=1.5KE33ARL4G","1.5KE33ARL4G")</f>
        <v>1.5KE33ARL4G</v>
      </c>
      <c r="B31" t="str">
        <f t="shared" si="0"/>
        <v>1N6267A/D (77.0kB)</v>
      </c>
      <c r="C31" t="s">
        <v>168</v>
      </c>
      <c r="D31" t="s">
        <v>214</v>
      </c>
      <c r="E31" t="s">
        <v>261</v>
      </c>
      <c r="F31" t="s">
        <v>175</v>
      </c>
      <c r="G31" t="s">
        <v>262</v>
      </c>
      <c r="H31" t="s">
        <v>217</v>
      </c>
      <c r="I31" t="s">
        <v>263</v>
      </c>
      <c r="J31" t="s">
        <v>176</v>
      </c>
      <c r="K31" t="s">
        <v>264</v>
      </c>
      <c r="L31" t="s">
        <v>220</v>
      </c>
      <c r="M31" t="s">
        <v>221</v>
      </c>
    </row>
    <row r="32" spans="1:13" ht="12.75">
      <c r="A32" t="str">
        <f>HYPERLINK("http://www.onsemi.com/PowerSolutions/product.do?id=1.5KE36AG","1.5KE36AG")</f>
        <v>1.5KE36AG</v>
      </c>
      <c r="B32" t="str">
        <f t="shared" si="0"/>
        <v>1N6267A/D (77.0kB)</v>
      </c>
      <c r="C32" t="s">
        <v>168</v>
      </c>
      <c r="D32" t="s">
        <v>214</v>
      </c>
      <c r="E32" t="s">
        <v>265</v>
      </c>
      <c r="F32" t="s">
        <v>175</v>
      </c>
      <c r="G32" t="s">
        <v>266</v>
      </c>
      <c r="H32" t="s">
        <v>217</v>
      </c>
      <c r="I32" t="s">
        <v>267</v>
      </c>
      <c r="J32" t="s">
        <v>176</v>
      </c>
      <c r="K32" t="s">
        <v>268</v>
      </c>
      <c r="L32" t="s">
        <v>220</v>
      </c>
      <c r="M32" t="s">
        <v>221</v>
      </c>
    </row>
    <row r="33" spans="1:13" ht="12.75">
      <c r="A33" t="str">
        <f>HYPERLINK("http://www.onsemi.com/PowerSolutions/product.do?id=1.5KE36ARL4G","1.5KE36ARL4G")</f>
        <v>1.5KE36ARL4G</v>
      </c>
      <c r="B33" t="str">
        <f t="shared" si="0"/>
        <v>1N6267A/D (77.0kB)</v>
      </c>
      <c r="C33" t="s">
        <v>168</v>
      </c>
      <c r="D33" t="s">
        <v>214</v>
      </c>
      <c r="E33" t="s">
        <v>265</v>
      </c>
      <c r="F33" t="s">
        <v>175</v>
      </c>
      <c r="G33" t="s">
        <v>266</v>
      </c>
      <c r="H33" t="s">
        <v>217</v>
      </c>
      <c r="I33" t="s">
        <v>267</v>
      </c>
      <c r="J33" t="s">
        <v>176</v>
      </c>
      <c r="K33" t="s">
        <v>268</v>
      </c>
      <c r="L33" t="s">
        <v>220</v>
      </c>
      <c r="M33" t="s">
        <v>221</v>
      </c>
    </row>
    <row r="34" spans="1:13" ht="12.75">
      <c r="A34" t="str">
        <f>HYPERLINK("http://www.onsemi.com/PowerSolutions/product.do?id=1.5KE39ARL4G","1.5KE39ARL4G")</f>
        <v>1.5KE39ARL4G</v>
      </c>
      <c r="B34" t="str">
        <f t="shared" si="0"/>
        <v>1N6267A/D (77.0kB)</v>
      </c>
      <c r="C34" t="s">
        <v>168</v>
      </c>
      <c r="D34" t="s">
        <v>214</v>
      </c>
      <c r="E34" t="s">
        <v>269</v>
      </c>
      <c r="F34" t="s">
        <v>175</v>
      </c>
      <c r="G34" t="s">
        <v>212</v>
      </c>
      <c r="H34" t="s">
        <v>217</v>
      </c>
      <c r="I34" t="s">
        <v>270</v>
      </c>
      <c r="J34" t="s">
        <v>176</v>
      </c>
      <c r="K34" t="s">
        <v>271</v>
      </c>
      <c r="L34" t="s">
        <v>220</v>
      </c>
      <c r="M34" t="s">
        <v>221</v>
      </c>
    </row>
    <row r="35" spans="1:13" ht="12.75">
      <c r="A35" t="str">
        <f>HYPERLINK("http://www.onsemi.com/PowerSolutions/product.do?id=1.5KE43AG","1.5KE43AG")</f>
        <v>1.5KE43AG</v>
      </c>
      <c r="B35" t="str">
        <f t="shared" si="0"/>
        <v>1N6267A/D (77.0kB)</v>
      </c>
      <c r="C35" t="s">
        <v>168</v>
      </c>
      <c r="D35" t="s">
        <v>214</v>
      </c>
      <c r="E35" t="s">
        <v>272</v>
      </c>
      <c r="F35" t="s">
        <v>175</v>
      </c>
      <c r="G35" t="s">
        <v>273</v>
      </c>
      <c r="H35" t="s">
        <v>217</v>
      </c>
      <c r="I35" t="s">
        <v>274</v>
      </c>
      <c r="J35" t="s">
        <v>176</v>
      </c>
      <c r="K35" t="s">
        <v>275</v>
      </c>
      <c r="L35" t="s">
        <v>220</v>
      </c>
      <c r="M35" t="s">
        <v>221</v>
      </c>
    </row>
    <row r="36" spans="1:13" ht="12.75">
      <c r="A36" t="str">
        <f>HYPERLINK("http://www.onsemi.com/PowerSolutions/product.do?id=1.5KE43ARL4G","1.5KE43ARL4G")</f>
        <v>1.5KE43ARL4G</v>
      </c>
      <c r="B36" t="str">
        <f t="shared" si="0"/>
        <v>1N6267A/D (77.0kB)</v>
      </c>
      <c r="C36" t="s">
        <v>168</v>
      </c>
      <c r="D36" t="s">
        <v>214</v>
      </c>
      <c r="E36" t="s">
        <v>272</v>
      </c>
      <c r="F36" t="s">
        <v>175</v>
      </c>
      <c r="G36" t="s">
        <v>273</v>
      </c>
      <c r="H36" t="s">
        <v>217</v>
      </c>
      <c r="I36" t="s">
        <v>274</v>
      </c>
      <c r="J36" t="s">
        <v>176</v>
      </c>
      <c r="K36" t="s">
        <v>275</v>
      </c>
      <c r="L36" t="s">
        <v>220</v>
      </c>
      <c r="M36" t="s">
        <v>221</v>
      </c>
    </row>
    <row r="37" spans="1:13" ht="12.75">
      <c r="A37" t="str">
        <f>HYPERLINK("http://www.onsemi.com/PowerSolutions/product.do?id=1.5KE47AG","1.5KE47AG")</f>
        <v>1.5KE47AG</v>
      </c>
      <c r="B37" t="str">
        <f t="shared" si="0"/>
        <v>1N6267A/D (77.0kB)</v>
      </c>
      <c r="C37" t="s">
        <v>168</v>
      </c>
      <c r="D37" t="s">
        <v>214</v>
      </c>
      <c r="E37" t="s">
        <v>276</v>
      </c>
      <c r="F37" t="s">
        <v>175</v>
      </c>
      <c r="G37" t="s">
        <v>277</v>
      </c>
      <c r="H37" t="s">
        <v>217</v>
      </c>
      <c r="I37" t="s">
        <v>278</v>
      </c>
      <c r="J37" t="s">
        <v>176</v>
      </c>
      <c r="K37" t="s">
        <v>279</v>
      </c>
      <c r="L37" t="s">
        <v>220</v>
      </c>
      <c r="M37" t="s">
        <v>221</v>
      </c>
    </row>
    <row r="38" spans="1:13" ht="12.75">
      <c r="A38" t="str">
        <f>HYPERLINK("http://www.onsemi.com/PowerSolutions/product.do?id=1.5KE47ARL4G","1.5KE47ARL4G")</f>
        <v>1.5KE47ARL4G</v>
      </c>
      <c r="B38" t="str">
        <f t="shared" si="0"/>
        <v>1N6267A/D (77.0kB)</v>
      </c>
      <c r="C38" t="s">
        <v>168</v>
      </c>
      <c r="D38" t="s">
        <v>214</v>
      </c>
      <c r="E38" t="s">
        <v>276</v>
      </c>
      <c r="F38" t="s">
        <v>175</v>
      </c>
      <c r="G38" t="s">
        <v>277</v>
      </c>
      <c r="H38" t="s">
        <v>217</v>
      </c>
      <c r="I38" t="s">
        <v>278</v>
      </c>
      <c r="J38" t="s">
        <v>176</v>
      </c>
      <c r="K38" t="s">
        <v>279</v>
      </c>
      <c r="L38" t="s">
        <v>220</v>
      </c>
      <c r="M38" t="s">
        <v>221</v>
      </c>
    </row>
    <row r="39" spans="1:13" ht="12.75">
      <c r="A39" t="str">
        <f>HYPERLINK("http://www.onsemi.com/PowerSolutions/product.do?id=1.5KE51ARL4G","1.5KE51ARL4G")</f>
        <v>1.5KE51ARL4G</v>
      </c>
      <c r="B39" t="str">
        <f t="shared" si="0"/>
        <v>1N6267A/D (77.0kB)</v>
      </c>
      <c r="C39" t="s">
        <v>168</v>
      </c>
      <c r="D39" t="s">
        <v>214</v>
      </c>
      <c r="E39" t="s">
        <v>280</v>
      </c>
      <c r="F39" t="s">
        <v>175</v>
      </c>
      <c r="G39" t="s">
        <v>281</v>
      </c>
      <c r="H39" t="s">
        <v>217</v>
      </c>
      <c r="I39" t="s">
        <v>282</v>
      </c>
      <c r="J39" t="s">
        <v>176</v>
      </c>
      <c r="K39" t="s">
        <v>283</v>
      </c>
      <c r="L39" t="s">
        <v>220</v>
      </c>
      <c r="M39" t="s">
        <v>221</v>
      </c>
    </row>
    <row r="40" spans="1:13" ht="12.75">
      <c r="A40" t="str">
        <f>HYPERLINK("http://www.onsemi.com/PowerSolutions/product.do?id=1.5KE56AG","1.5KE56AG")</f>
        <v>1.5KE56AG</v>
      </c>
      <c r="B40" t="str">
        <f t="shared" si="0"/>
        <v>1N6267A/D (77.0kB)</v>
      </c>
      <c r="C40" t="s">
        <v>168</v>
      </c>
      <c r="D40" t="s">
        <v>214</v>
      </c>
      <c r="E40" t="s">
        <v>284</v>
      </c>
      <c r="F40" t="s">
        <v>175</v>
      </c>
      <c r="G40" t="s">
        <v>285</v>
      </c>
      <c r="H40" t="s">
        <v>217</v>
      </c>
      <c r="I40" t="s">
        <v>286</v>
      </c>
      <c r="J40" t="s">
        <v>176</v>
      </c>
      <c r="K40" t="s">
        <v>287</v>
      </c>
      <c r="L40" t="s">
        <v>220</v>
      </c>
      <c r="M40" t="s">
        <v>221</v>
      </c>
    </row>
    <row r="41" spans="1:13" ht="12.75">
      <c r="A41" t="str">
        <f>HYPERLINK("http://www.onsemi.com/PowerSolutions/product.do?id=1.5KE56ARL4G","1.5KE56ARL4G")</f>
        <v>1.5KE56ARL4G</v>
      </c>
      <c r="B41" t="str">
        <f t="shared" si="0"/>
        <v>1N6267A/D (77.0kB)</v>
      </c>
      <c r="C41" t="s">
        <v>168</v>
      </c>
      <c r="D41" t="s">
        <v>214</v>
      </c>
      <c r="E41" t="s">
        <v>284</v>
      </c>
      <c r="F41" t="s">
        <v>175</v>
      </c>
      <c r="G41" t="s">
        <v>285</v>
      </c>
      <c r="H41" t="s">
        <v>217</v>
      </c>
      <c r="I41" t="s">
        <v>286</v>
      </c>
      <c r="J41" t="s">
        <v>176</v>
      </c>
      <c r="K41" t="s">
        <v>287</v>
      </c>
      <c r="L41" t="s">
        <v>220</v>
      </c>
      <c r="M41" t="s">
        <v>221</v>
      </c>
    </row>
    <row r="42" spans="1:13" ht="12.75">
      <c r="A42" t="str">
        <f>HYPERLINK("http://www.onsemi.com/PowerSolutions/product.do?id=1.5KE6.8AG","1.5KE6.8AG")</f>
        <v>1.5KE6.8AG</v>
      </c>
      <c r="B42" t="str">
        <f>HYPERLINK("http://www.onsemi.com/pub/Collateral/1N6267A.PDF","1N6267A (103.0kB)")</f>
        <v>1N6267A (103.0kB)</v>
      </c>
      <c r="C42" t="s">
        <v>168</v>
      </c>
      <c r="D42" t="s">
        <v>214</v>
      </c>
      <c r="E42" t="s">
        <v>288</v>
      </c>
      <c r="F42" t="s">
        <v>175</v>
      </c>
      <c r="G42" t="s">
        <v>289</v>
      </c>
      <c r="H42" t="s">
        <v>217</v>
      </c>
      <c r="I42" t="s">
        <v>290</v>
      </c>
      <c r="J42" t="s">
        <v>291</v>
      </c>
      <c r="K42" t="s">
        <v>292</v>
      </c>
      <c r="L42" t="s">
        <v>220</v>
      </c>
      <c r="M42" t="s">
        <v>221</v>
      </c>
    </row>
    <row r="43" spans="1:13" ht="12.75">
      <c r="A43" t="str">
        <f>HYPERLINK("http://www.onsemi.com/PowerSolutions/product.do?id=1.5KE6.8ARL4G","1.5KE6.8ARL4G")</f>
        <v>1.5KE6.8ARL4G</v>
      </c>
      <c r="B43" t="str">
        <f>HYPERLINK("http://www.onsemi.com/pub/Collateral/1N6267A.PDF","1N6267A (103.0kB)")</f>
        <v>1N6267A (103.0kB)</v>
      </c>
      <c r="C43" t="s">
        <v>168</v>
      </c>
      <c r="D43" t="s">
        <v>214</v>
      </c>
      <c r="E43" t="s">
        <v>288</v>
      </c>
      <c r="F43" t="s">
        <v>175</v>
      </c>
      <c r="G43" t="s">
        <v>289</v>
      </c>
      <c r="H43" t="s">
        <v>217</v>
      </c>
      <c r="I43" t="s">
        <v>290</v>
      </c>
      <c r="J43" t="s">
        <v>291</v>
      </c>
      <c r="K43" t="s">
        <v>292</v>
      </c>
      <c r="L43" t="s">
        <v>220</v>
      </c>
      <c r="M43" t="s">
        <v>221</v>
      </c>
    </row>
    <row r="44" spans="1:13" ht="12.75">
      <c r="A44" t="str">
        <f>HYPERLINK("http://www.onsemi.com/PowerSolutions/product.do?id=1.5KE62AG","1.5KE62AG")</f>
        <v>1.5KE62AG</v>
      </c>
      <c r="B44" t="str">
        <f aca="true" t="shared" si="1" ref="B44:B53">HYPERLINK("http://www.onsemi.com/pub/Collateral/1N6267A-D.PDF","1N6267A/D (77.0kB)")</f>
        <v>1N6267A/D (77.0kB)</v>
      </c>
      <c r="C44" t="s">
        <v>168</v>
      </c>
      <c r="D44" t="s">
        <v>214</v>
      </c>
      <c r="E44" t="s">
        <v>293</v>
      </c>
      <c r="F44" t="s">
        <v>175</v>
      </c>
      <c r="G44" t="s">
        <v>294</v>
      </c>
      <c r="H44" t="s">
        <v>217</v>
      </c>
      <c r="I44" t="s">
        <v>295</v>
      </c>
      <c r="J44" t="s">
        <v>176</v>
      </c>
      <c r="K44" t="s">
        <v>296</v>
      </c>
      <c r="L44" t="s">
        <v>220</v>
      </c>
      <c r="M44" t="s">
        <v>221</v>
      </c>
    </row>
    <row r="45" spans="1:13" ht="12.75">
      <c r="A45" t="str">
        <f>HYPERLINK("http://www.onsemi.com/PowerSolutions/product.do?id=1.5KE62ARL4G","1.5KE62ARL4G")</f>
        <v>1.5KE62ARL4G</v>
      </c>
      <c r="B45" t="str">
        <f t="shared" si="1"/>
        <v>1N6267A/D (77.0kB)</v>
      </c>
      <c r="C45" t="s">
        <v>168</v>
      </c>
      <c r="D45" t="s">
        <v>214</v>
      </c>
      <c r="E45" t="s">
        <v>293</v>
      </c>
      <c r="F45" t="s">
        <v>175</v>
      </c>
      <c r="G45" t="s">
        <v>294</v>
      </c>
      <c r="H45" t="s">
        <v>217</v>
      </c>
      <c r="I45" t="s">
        <v>295</v>
      </c>
      <c r="J45" t="s">
        <v>176</v>
      </c>
      <c r="K45" t="s">
        <v>296</v>
      </c>
      <c r="L45" t="s">
        <v>220</v>
      </c>
      <c r="M45" t="s">
        <v>221</v>
      </c>
    </row>
    <row r="46" spans="1:13" ht="12.75">
      <c r="A46" t="str">
        <f>HYPERLINK("http://www.onsemi.com/PowerSolutions/product.do?id=1.5KE68AG","1.5KE68AG")</f>
        <v>1.5KE68AG</v>
      </c>
      <c r="B46" t="str">
        <f t="shared" si="1"/>
        <v>1N6267A/D (77.0kB)</v>
      </c>
      <c r="C46" t="s">
        <v>168</v>
      </c>
      <c r="D46" t="s">
        <v>214</v>
      </c>
      <c r="E46" t="s">
        <v>297</v>
      </c>
      <c r="F46" t="s">
        <v>175</v>
      </c>
      <c r="G46" t="s">
        <v>298</v>
      </c>
      <c r="H46" t="s">
        <v>217</v>
      </c>
      <c r="I46" t="s">
        <v>299</v>
      </c>
      <c r="J46" t="s">
        <v>176</v>
      </c>
      <c r="K46" t="s">
        <v>300</v>
      </c>
      <c r="L46" t="s">
        <v>220</v>
      </c>
      <c r="M46" t="s">
        <v>221</v>
      </c>
    </row>
    <row r="47" spans="1:13" ht="12.75">
      <c r="A47" t="str">
        <f>HYPERLINK("http://www.onsemi.com/PowerSolutions/product.do?id=1.5KE68ARL4G","1.5KE68ARL4G")</f>
        <v>1.5KE68ARL4G</v>
      </c>
      <c r="B47" t="str">
        <f t="shared" si="1"/>
        <v>1N6267A/D (77.0kB)</v>
      </c>
      <c r="C47" t="s">
        <v>168</v>
      </c>
      <c r="D47" t="s">
        <v>214</v>
      </c>
      <c r="E47" t="s">
        <v>297</v>
      </c>
      <c r="F47" t="s">
        <v>175</v>
      </c>
      <c r="G47" t="s">
        <v>298</v>
      </c>
      <c r="H47" t="s">
        <v>217</v>
      </c>
      <c r="I47" t="s">
        <v>299</v>
      </c>
      <c r="J47" t="s">
        <v>176</v>
      </c>
      <c r="K47" t="s">
        <v>300</v>
      </c>
      <c r="L47" t="s">
        <v>220</v>
      </c>
      <c r="M47" t="s">
        <v>221</v>
      </c>
    </row>
    <row r="48" spans="1:13" ht="12.75">
      <c r="A48" t="str">
        <f>HYPERLINK("http://www.onsemi.com/PowerSolutions/product.do?id=1.5KE7.5AG","1.5KE7.5AG")</f>
        <v>1.5KE7.5AG</v>
      </c>
      <c r="B48" t="str">
        <f t="shared" si="1"/>
        <v>1N6267A/D (77.0kB)</v>
      </c>
      <c r="C48" t="s">
        <v>168</v>
      </c>
      <c r="D48" t="s">
        <v>214</v>
      </c>
      <c r="E48" t="s">
        <v>301</v>
      </c>
      <c r="F48" t="s">
        <v>175</v>
      </c>
      <c r="G48" t="s">
        <v>302</v>
      </c>
      <c r="H48" t="s">
        <v>217</v>
      </c>
      <c r="I48" t="s">
        <v>303</v>
      </c>
      <c r="J48" t="s">
        <v>304</v>
      </c>
      <c r="K48" t="s">
        <v>305</v>
      </c>
      <c r="L48" t="s">
        <v>220</v>
      </c>
      <c r="M48" t="s">
        <v>221</v>
      </c>
    </row>
    <row r="49" spans="1:13" ht="12.75">
      <c r="A49" t="str">
        <f>HYPERLINK("http://www.onsemi.com/PowerSolutions/product.do?id=1.5KE75ARL4G","1.5KE75ARL4G")</f>
        <v>1.5KE75ARL4G</v>
      </c>
      <c r="B49" t="str">
        <f t="shared" si="1"/>
        <v>1N6267A/D (77.0kB)</v>
      </c>
      <c r="C49" t="s">
        <v>168</v>
      </c>
      <c r="D49" t="s">
        <v>214</v>
      </c>
      <c r="E49" t="s">
        <v>301</v>
      </c>
      <c r="F49" t="s">
        <v>175</v>
      </c>
      <c r="G49" t="s">
        <v>306</v>
      </c>
      <c r="H49" t="s">
        <v>217</v>
      </c>
      <c r="I49" t="s">
        <v>307</v>
      </c>
      <c r="J49" t="s">
        <v>176</v>
      </c>
      <c r="K49" t="s">
        <v>308</v>
      </c>
      <c r="L49" t="s">
        <v>220</v>
      </c>
      <c r="M49" t="s">
        <v>221</v>
      </c>
    </row>
    <row r="50" spans="1:13" ht="12.75">
      <c r="A50" t="str">
        <f>HYPERLINK("http://www.onsemi.com/PowerSolutions/product.do?id=1.5KE8.2AG","1.5KE8.2AG")</f>
        <v>1.5KE8.2AG</v>
      </c>
      <c r="B50" t="str">
        <f t="shared" si="1"/>
        <v>1N6267A/D (77.0kB)</v>
      </c>
      <c r="C50" t="s">
        <v>168</v>
      </c>
      <c r="D50" t="s">
        <v>214</v>
      </c>
      <c r="E50" t="s">
        <v>309</v>
      </c>
      <c r="F50" t="s">
        <v>175</v>
      </c>
      <c r="G50" t="s">
        <v>192</v>
      </c>
      <c r="H50" t="s">
        <v>217</v>
      </c>
      <c r="I50" t="s">
        <v>310</v>
      </c>
      <c r="J50" t="s">
        <v>311</v>
      </c>
      <c r="K50" t="s">
        <v>312</v>
      </c>
      <c r="L50" t="s">
        <v>220</v>
      </c>
      <c r="M50" t="s">
        <v>221</v>
      </c>
    </row>
    <row r="51" spans="1:13" ht="12.75">
      <c r="A51" t="str">
        <f>HYPERLINK("http://www.onsemi.com/PowerSolutions/product.do?id=1.5KE82ARL4G","1.5KE82ARL4G")</f>
        <v>1.5KE82ARL4G</v>
      </c>
      <c r="B51" t="str">
        <f t="shared" si="1"/>
        <v>1N6267A/D (77.0kB)</v>
      </c>
      <c r="C51" t="s">
        <v>168</v>
      </c>
      <c r="D51" t="s">
        <v>214</v>
      </c>
      <c r="E51" t="s">
        <v>313</v>
      </c>
      <c r="F51" t="s">
        <v>175</v>
      </c>
      <c r="G51" t="s">
        <v>314</v>
      </c>
      <c r="H51" t="s">
        <v>217</v>
      </c>
      <c r="I51" t="s">
        <v>283</v>
      </c>
      <c r="J51" t="s">
        <v>176</v>
      </c>
      <c r="K51" t="s">
        <v>315</v>
      </c>
      <c r="L51" t="s">
        <v>220</v>
      </c>
      <c r="M51" t="s">
        <v>221</v>
      </c>
    </row>
    <row r="52" spans="1:13" ht="12.75">
      <c r="A52" t="str">
        <f>HYPERLINK("http://www.onsemi.com/PowerSolutions/product.do?id=1.5KE9.1ARL4G","1.5KE9.1ARL4G")</f>
        <v>1.5KE9.1ARL4G</v>
      </c>
      <c r="B52" t="str">
        <f t="shared" si="1"/>
        <v>1N6267A/D (77.0kB)</v>
      </c>
      <c r="C52" t="s">
        <v>168</v>
      </c>
      <c r="D52" t="s">
        <v>214</v>
      </c>
      <c r="E52" t="s">
        <v>316</v>
      </c>
      <c r="F52" t="s">
        <v>175</v>
      </c>
      <c r="G52" t="s">
        <v>317</v>
      </c>
      <c r="H52" t="s">
        <v>217</v>
      </c>
      <c r="I52" t="s">
        <v>318</v>
      </c>
      <c r="J52" t="s">
        <v>319</v>
      </c>
      <c r="K52" t="s">
        <v>320</v>
      </c>
      <c r="L52" t="s">
        <v>220</v>
      </c>
      <c r="M52" t="s">
        <v>221</v>
      </c>
    </row>
    <row r="53" spans="1:13" ht="12.75">
      <c r="A53" t="str">
        <f>HYPERLINK("http://www.onsemi.com/PowerSolutions/product.do?id=1.5KE91ARL4G","1.5KE91ARL4G")</f>
        <v>1.5KE91ARL4G</v>
      </c>
      <c r="B53" t="str">
        <f t="shared" si="1"/>
        <v>1N6267A/D (77.0kB)</v>
      </c>
      <c r="C53" t="s">
        <v>168</v>
      </c>
      <c r="D53" t="s">
        <v>214</v>
      </c>
      <c r="E53" t="s">
        <v>321</v>
      </c>
      <c r="F53" t="s">
        <v>175</v>
      </c>
      <c r="G53" t="s">
        <v>322</v>
      </c>
      <c r="H53" t="s">
        <v>217</v>
      </c>
      <c r="I53" t="s">
        <v>323</v>
      </c>
      <c r="J53" t="s">
        <v>176</v>
      </c>
      <c r="K53" t="s">
        <v>324</v>
      </c>
      <c r="L53" t="s">
        <v>220</v>
      </c>
      <c r="M53" t="s">
        <v>221</v>
      </c>
    </row>
    <row r="54" spans="1:13" ht="12.75">
      <c r="A54" t="str">
        <f>HYPERLINK("http://www.onsemi.com/PowerSolutions/product.do?id=1.5SMC10AT3","1.5SMC10AT3")</f>
        <v>1.5SMC10AT3</v>
      </c>
      <c r="B54" t="str">
        <f aca="true" t="shared" si="2" ref="B54:B83">HYPERLINK("http://www.onsemi.com/pub/Collateral/1.5SMC6.8AT3-D.PDF","1.5SMC6.8AT3/D (73.0kB)")</f>
        <v>1.5SMC6.8AT3/D (73.0kB)</v>
      </c>
      <c r="C54" t="s">
        <v>207</v>
      </c>
      <c r="D54" t="s">
        <v>214</v>
      </c>
      <c r="E54" t="s">
        <v>325</v>
      </c>
      <c r="F54" t="s">
        <v>175</v>
      </c>
      <c r="G54" t="s">
        <v>216</v>
      </c>
      <c r="H54" t="s">
        <v>217</v>
      </c>
      <c r="I54" t="s">
        <v>218</v>
      </c>
      <c r="J54" t="s">
        <v>216</v>
      </c>
      <c r="K54" t="s">
        <v>219</v>
      </c>
      <c r="L54" t="s">
        <v>172</v>
      </c>
      <c r="M54" t="s">
        <v>173</v>
      </c>
    </row>
    <row r="55" spans="1:13" ht="12.75">
      <c r="A55" t="str">
        <f>HYPERLINK("http://www.onsemi.com/PowerSolutions/product.do?id=1.5SMC12AT3G","1.5SMC12AT3G")</f>
        <v>1.5SMC12AT3G</v>
      </c>
      <c r="B55" t="str">
        <f t="shared" si="2"/>
        <v>1.5SMC6.8AT3/D (73.0kB)</v>
      </c>
      <c r="C55" t="s">
        <v>168</v>
      </c>
      <c r="D55" t="s">
        <v>214</v>
      </c>
      <c r="E55" t="s">
        <v>326</v>
      </c>
      <c r="F55" t="s">
        <v>175</v>
      </c>
      <c r="G55" t="s">
        <v>327</v>
      </c>
      <c r="H55" t="s">
        <v>217</v>
      </c>
      <c r="I55" t="s">
        <v>228</v>
      </c>
      <c r="J55" t="s">
        <v>176</v>
      </c>
      <c r="K55" t="s">
        <v>229</v>
      </c>
      <c r="L55" t="s">
        <v>172</v>
      </c>
      <c r="M55" t="s">
        <v>173</v>
      </c>
    </row>
    <row r="56" spans="1:13" ht="12.75">
      <c r="A56" t="str">
        <f>HYPERLINK("http://www.onsemi.com/PowerSolutions/product.do?id=1.5SMC13AT3G","1.5SMC13AT3G")</f>
        <v>1.5SMC13AT3G</v>
      </c>
      <c r="B56" t="str">
        <f t="shared" si="2"/>
        <v>1.5SMC6.8AT3/D (73.0kB)</v>
      </c>
      <c r="C56" t="s">
        <v>168</v>
      </c>
      <c r="D56" t="s">
        <v>214</v>
      </c>
      <c r="E56" t="s">
        <v>328</v>
      </c>
      <c r="F56" t="s">
        <v>175</v>
      </c>
      <c r="G56" t="s">
        <v>231</v>
      </c>
      <c r="H56" t="s">
        <v>217</v>
      </c>
      <c r="I56" t="s">
        <v>232</v>
      </c>
      <c r="J56" t="s">
        <v>176</v>
      </c>
      <c r="K56" t="s">
        <v>233</v>
      </c>
      <c r="L56" t="s">
        <v>172</v>
      </c>
      <c r="M56" t="s">
        <v>173</v>
      </c>
    </row>
    <row r="57" spans="1:13" ht="12.75">
      <c r="A57" t="str">
        <f>HYPERLINK("http://www.onsemi.com/PowerSolutions/product.do?id=1.5SMC15AT3","1.5SMC15AT3")</f>
        <v>1.5SMC15AT3</v>
      </c>
      <c r="B57" t="str">
        <f t="shared" si="2"/>
        <v>1.5SMC6.8AT3/D (73.0kB)</v>
      </c>
      <c r="C57" t="s">
        <v>207</v>
      </c>
      <c r="D57" t="s">
        <v>214</v>
      </c>
      <c r="E57" t="s">
        <v>329</v>
      </c>
      <c r="F57" t="s">
        <v>175</v>
      </c>
      <c r="G57" t="s">
        <v>235</v>
      </c>
      <c r="H57" t="s">
        <v>217</v>
      </c>
      <c r="I57" t="s">
        <v>236</v>
      </c>
      <c r="J57" t="s">
        <v>176</v>
      </c>
      <c r="K57" t="s">
        <v>237</v>
      </c>
      <c r="L57" t="s">
        <v>172</v>
      </c>
      <c r="M57" t="s">
        <v>330</v>
      </c>
    </row>
    <row r="58" spans="1:13" ht="12.75">
      <c r="A58" t="str">
        <f>HYPERLINK("http://www.onsemi.com/PowerSolutions/product.do?id=1.5SMC15AT3G","1.5SMC15AT3G")</f>
        <v>1.5SMC15AT3G</v>
      </c>
      <c r="B58" t="str">
        <f t="shared" si="2"/>
        <v>1.5SMC6.8AT3/D (73.0kB)</v>
      </c>
      <c r="C58" t="s">
        <v>168</v>
      </c>
      <c r="D58" t="s">
        <v>214</v>
      </c>
      <c r="E58" t="s">
        <v>329</v>
      </c>
      <c r="F58" t="s">
        <v>175</v>
      </c>
      <c r="G58" t="s">
        <v>235</v>
      </c>
      <c r="H58" t="s">
        <v>217</v>
      </c>
      <c r="I58" t="s">
        <v>236</v>
      </c>
      <c r="J58" t="s">
        <v>176</v>
      </c>
      <c r="K58" t="s">
        <v>237</v>
      </c>
      <c r="L58" t="s">
        <v>172</v>
      </c>
      <c r="M58" t="s">
        <v>330</v>
      </c>
    </row>
    <row r="59" spans="1:13" ht="12.75">
      <c r="A59" t="str">
        <f>HYPERLINK("http://www.onsemi.com/PowerSolutions/product.do?id=1.5SMC16AT3","1.5SMC16AT3")</f>
        <v>1.5SMC16AT3</v>
      </c>
      <c r="B59" t="str">
        <f t="shared" si="2"/>
        <v>1.5SMC6.8AT3/D (73.0kB)</v>
      </c>
      <c r="C59" t="s">
        <v>207</v>
      </c>
      <c r="D59" t="s">
        <v>214</v>
      </c>
      <c r="E59" t="s">
        <v>331</v>
      </c>
      <c r="F59" t="s">
        <v>175</v>
      </c>
      <c r="G59" t="s">
        <v>239</v>
      </c>
      <c r="H59" t="s">
        <v>217</v>
      </c>
      <c r="I59" t="s">
        <v>240</v>
      </c>
      <c r="J59" t="s">
        <v>176</v>
      </c>
      <c r="K59" t="s">
        <v>241</v>
      </c>
      <c r="L59" t="s">
        <v>172</v>
      </c>
      <c r="M59" t="s">
        <v>173</v>
      </c>
    </row>
    <row r="60" spans="1:13" ht="12.75">
      <c r="A60" t="str">
        <f>HYPERLINK("http://www.onsemi.com/PowerSolutions/product.do?id=1.5SMC16AT3G","1.5SMC16AT3G")</f>
        <v>1.5SMC16AT3G</v>
      </c>
      <c r="B60" t="str">
        <f t="shared" si="2"/>
        <v>1.5SMC6.8AT3/D (73.0kB)</v>
      </c>
      <c r="C60" t="s">
        <v>168</v>
      </c>
      <c r="D60" t="s">
        <v>214</v>
      </c>
      <c r="E60" t="s">
        <v>331</v>
      </c>
      <c r="F60" t="s">
        <v>175</v>
      </c>
      <c r="G60" t="s">
        <v>239</v>
      </c>
      <c r="H60" t="s">
        <v>217</v>
      </c>
      <c r="I60" t="s">
        <v>240</v>
      </c>
      <c r="J60" t="s">
        <v>176</v>
      </c>
      <c r="K60" t="s">
        <v>241</v>
      </c>
      <c r="L60" t="s">
        <v>172</v>
      </c>
      <c r="M60" t="s">
        <v>173</v>
      </c>
    </row>
    <row r="61" spans="1:13" ht="12.75">
      <c r="A61" t="str">
        <f>HYPERLINK("http://www.onsemi.com/PowerSolutions/product.do?id=1.5SMC18AT3","1.5SMC18AT3")</f>
        <v>1.5SMC18AT3</v>
      </c>
      <c r="B61" t="str">
        <f t="shared" si="2"/>
        <v>1.5SMC6.8AT3/D (73.0kB)</v>
      </c>
      <c r="C61" t="s">
        <v>207</v>
      </c>
      <c r="D61" t="s">
        <v>214</v>
      </c>
      <c r="E61" t="s">
        <v>332</v>
      </c>
      <c r="F61" t="s">
        <v>175</v>
      </c>
      <c r="G61" t="s">
        <v>243</v>
      </c>
      <c r="H61" t="s">
        <v>217</v>
      </c>
      <c r="I61" t="s">
        <v>244</v>
      </c>
      <c r="J61" t="s">
        <v>176</v>
      </c>
      <c r="K61" t="s">
        <v>245</v>
      </c>
      <c r="L61" t="s">
        <v>172</v>
      </c>
      <c r="M61" t="s">
        <v>173</v>
      </c>
    </row>
    <row r="62" spans="1:13" ht="12.75">
      <c r="A62" t="str">
        <f>HYPERLINK("http://www.onsemi.com/PowerSolutions/product.do?id=1.5SMC18AT3G","1.5SMC18AT3G")</f>
        <v>1.5SMC18AT3G</v>
      </c>
      <c r="B62" t="str">
        <f t="shared" si="2"/>
        <v>1.5SMC6.8AT3/D (73.0kB)</v>
      </c>
      <c r="C62" t="s">
        <v>168</v>
      </c>
      <c r="D62" t="s">
        <v>214</v>
      </c>
      <c r="E62" t="s">
        <v>332</v>
      </c>
      <c r="F62" t="s">
        <v>175</v>
      </c>
      <c r="G62" t="s">
        <v>243</v>
      </c>
      <c r="H62" t="s">
        <v>217</v>
      </c>
      <c r="I62" t="s">
        <v>244</v>
      </c>
      <c r="J62" t="s">
        <v>176</v>
      </c>
      <c r="K62" t="s">
        <v>245</v>
      </c>
      <c r="L62" t="s">
        <v>172</v>
      </c>
      <c r="M62" t="s">
        <v>173</v>
      </c>
    </row>
    <row r="63" spans="1:13" ht="12.75">
      <c r="A63" t="str">
        <f>HYPERLINK("http://www.onsemi.com/PowerSolutions/product.do?id=1.5SMC20AT3G","1.5SMC20AT3G")</f>
        <v>1.5SMC20AT3G</v>
      </c>
      <c r="B63" t="str">
        <f t="shared" si="2"/>
        <v>1.5SMC6.8AT3/D (73.0kB)</v>
      </c>
      <c r="C63" t="s">
        <v>168</v>
      </c>
      <c r="D63" t="s">
        <v>214</v>
      </c>
      <c r="E63" t="s">
        <v>333</v>
      </c>
      <c r="F63" t="s">
        <v>175</v>
      </c>
      <c r="G63" t="s">
        <v>247</v>
      </c>
      <c r="H63" t="s">
        <v>217</v>
      </c>
      <c r="I63" t="s">
        <v>248</v>
      </c>
      <c r="J63" t="s">
        <v>176</v>
      </c>
      <c r="K63" t="s">
        <v>249</v>
      </c>
      <c r="L63" t="s">
        <v>172</v>
      </c>
      <c r="M63" t="s">
        <v>173</v>
      </c>
    </row>
    <row r="64" spans="1:13" ht="12.75">
      <c r="A64" t="str">
        <f>HYPERLINK("http://www.onsemi.com/PowerSolutions/product.do?id=1.5SMC22AT3G","1.5SMC22AT3G")</f>
        <v>1.5SMC22AT3G</v>
      </c>
      <c r="B64" t="str">
        <f t="shared" si="2"/>
        <v>1.5SMC6.8AT3/D (73.0kB)</v>
      </c>
      <c r="C64" t="s">
        <v>168</v>
      </c>
      <c r="D64" t="s">
        <v>214</v>
      </c>
      <c r="E64" t="s">
        <v>334</v>
      </c>
      <c r="F64" t="s">
        <v>175</v>
      </c>
      <c r="G64" t="s">
        <v>201</v>
      </c>
      <c r="H64" t="s">
        <v>217</v>
      </c>
      <c r="I64" t="s">
        <v>335</v>
      </c>
      <c r="J64" t="s">
        <v>176</v>
      </c>
      <c r="K64" t="s">
        <v>336</v>
      </c>
      <c r="L64" t="s">
        <v>172</v>
      </c>
      <c r="M64" t="s">
        <v>173</v>
      </c>
    </row>
    <row r="65" spans="1:13" ht="12.75">
      <c r="A65" t="str">
        <f>HYPERLINK("http://www.onsemi.com/PowerSolutions/product.do?id=1.5SMC24AT3G","1.5SMC24AT3G")</f>
        <v>1.5SMC24AT3G</v>
      </c>
      <c r="B65" t="str">
        <f t="shared" si="2"/>
        <v>1.5SMC6.8AT3/D (73.0kB)</v>
      </c>
      <c r="C65" t="s">
        <v>168</v>
      </c>
      <c r="D65" t="s">
        <v>214</v>
      </c>
      <c r="E65" t="s">
        <v>337</v>
      </c>
      <c r="F65" t="s">
        <v>175</v>
      </c>
      <c r="G65" t="s">
        <v>251</v>
      </c>
      <c r="H65" t="s">
        <v>217</v>
      </c>
      <c r="I65" t="s">
        <v>252</v>
      </c>
      <c r="J65" t="s">
        <v>176</v>
      </c>
      <c r="K65" t="s">
        <v>253</v>
      </c>
      <c r="L65" t="s">
        <v>172</v>
      </c>
      <c r="M65" t="s">
        <v>330</v>
      </c>
    </row>
    <row r="66" spans="1:13" ht="12.75">
      <c r="A66" t="str">
        <f>HYPERLINK("http://www.onsemi.com/PowerSolutions/product.do?id=1.5SMC27AT3G","1.5SMC27AT3G")</f>
        <v>1.5SMC27AT3G</v>
      </c>
      <c r="B66" t="str">
        <f t="shared" si="2"/>
        <v>1.5SMC6.8AT3/D (73.0kB)</v>
      </c>
      <c r="C66" t="s">
        <v>168</v>
      </c>
      <c r="D66" t="s">
        <v>214</v>
      </c>
      <c r="E66" t="s">
        <v>338</v>
      </c>
      <c r="F66" t="s">
        <v>175</v>
      </c>
      <c r="G66" t="s">
        <v>199</v>
      </c>
      <c r="H66" t="s">
        <v>217</v>
      </c>
      <c r="I66" t="s">
        <v>255</v>
      </c>
      <c r="J66" t="s">
        <v>176</v>
      </c>
      <c r="K66" t="s">
        <v>256</v>
      </c>
      <c r="L66" t="s">
        <v>172</v>
      </c>
      <c r="M66" t="s">
        <v>339</v>
      </c>
    </row>
    <row r="67" spans="1:13" ht="12.75">
      <c r="A67" t="str">
        <f>HYPERLINK("http://www.onsemi.com/PowerSolutions/product.do?id=1.5SMC30AT3G","1.5SMC30AT3G")</f>
        <v>1.5SMC30AT3G</v>
      </c>
      <c r="B67" t="str">
        <f t="shared" si="2"/>
        <v>1.5SMC6.8AT3/D (73.0kB)</v>
      </c>
      <c r="C67" t="s">
        <v>168</v>
      </c>
      <c r="D67" t="s">
        <v>214</v>
      </c>
      <c r="E67" t="s">
        <v>340</v>
      </c>
      <c r="F67" t="s">
        <v>175</v>
      </c>
      <c r="G67" t="s">
        <v>258</v>
      </c>
      <c r="H67" t="s">
        <v>217</v>
      </c>
      <c r="I67" t="s">
        <v>259</v>
      </c>
      <c r="J67" t="s">
        <v>176</v>
      </c>
      <c r="K67" t="s">
        <v>260</v>
      </c>
      <c r="L67" t="s">
        <v>172</v>
      </c>
      <c r="M67" t="s">
        <v>330</v>
      </c>
    </row>
    <row r="68" spans="1:13" ht="12.75">
      <c r="A68" t="str">
        <f>HYPERLINK("http://www.onsemi.com/PowerSolutions/product.do?id=1.5SMC33AT3","1.5SMC33AT3")</f>
        <v>1.5SMC33AT3</v>
      </c>
      <c r="B68" t="str">
        <f t="shared" si="2"/>
        <v>1.5SMC6.8AT3/D (73.0kB)</v>
      </c>
      <c r="C68" t="s">
        <v>207</v>
      </c>
      <c r="D68" t="s">
        <v>214</v>
      </c>
      <c r="E68" t="s">
        <v>341</v>
      </c>
      <c r="F68" t="s">
        <v>175</v>
      </c>
      <c r="G68" t="s">
        <v>262</v>
      </c>
      <c r="H68" t="s">
        <v>217</v>
      </c>
      <c r="I68" t="s">
        <v>263</v>
      </c>
      <c r="J68" t="s">
        <v>176</v>
      </c>
      <c r="K68" t="s">
        <v>264</v>
      </c>
      <c r="L68" t="s">
        <v>172</v>
      </c>
      <c r="M68" t="s">
        <v>342</v>
      </c>
    </row>
    <row r="69" spans="1:13" ht="12.75">
      <c r="A69" t="str">
        <f>HYPERLINK("http://www.onsemi.com/PowerSolutions/product.do?id=1.5SMC33AT3G","1.5SMC33AT3G")</f>
        <v>1.5SMC33AT3G</v>
      </c>
      <c r="B69" t="str">
        <f t="shared" si="2"/>
        <v>1.5SMC6.8AT3/D (73.0kB)</v>
      </c>
      <c r="C69" t="s">
        <v>168</v>
      </c>
      <c r="D69" t="s">
        <v>214</v>
      </c>
      <c r="E69" t="s">
        <v>341</v>
      </c>
      <c r="F69" t="s">
        <v>175</v>
      </c>
      <c r="G69" t="s">
        <v>262</v>
      </c>
      <c r="H69" t="s">
        <v>217</v>
      </c>
      <c r="I69" t="s">
        <v>263</v>
      </c>
      <c r="J69" t="s">
        <v>176</v>
      </c>
      <c r="K69" t="s">
        <v>264</v>
      </c>
      <c r="L69" t="s">
        <v>172</v>
      </c>
      <c r="M69" t="s">
        <v>343</v>
      </c>
    </row>
    <row r="70" spans="1:13" ht="12.75">
      <c r="A70" t="str">
        <f>HYPERLINK("http://www.onsemi.com/PowerSolutions/product.do?id=1.5SMC36AT3G","1.5SMC36AT3G")</f>
        <v>1.5SMC36AT3G</v>
      </c>
      <c r="B70" t="str">
        <f t="shared" si="2"/>
        <v>1.5SMC6.8AT3/D (73.0kB)</v>
      </c>
      <c r="C70" t="s">
        <v>168</v>
      </c>
      <c r="D70" t="s">
        <v>214</v>
      </c>
      <c r="E70" t="s">
        <v>344</v>
      </c>
      <c r="F70" t="s">
        <v>175</v>
      </c>
      <c r="G70" t="s">
        <v>266</v>
      </c>
      <c r="H70" t="s">
        <v>217</v>
      </c>
      <c r="I70" t="s">
        <v>267</v>
      </c>
      <c r="J70" t="s">
        <v>176</v>
      </c>
      <c r="K70" t="s">
        <v>268</v>
      </c>
      <c r="L70" t="s">
        <v>172</v>
      </c>
      <c r="M70" t="s">
        <v>330</v>
      </c>
    </row>
    <row r="71" spans="1:13" ht="12.75">
      <c r="A71" t="str">
        <f>HYPERLINK("http://www.onsemi.com/PowerSolutions/product.do?id=1.5SMC39AT3G","1.5SMC39AT3G")</f>
        <v>1.5SMC39AT3G</v>
      </c>
      <c r="B71" t="str">
        <f t="shared" si="2"/>
        <v>1.5SMC6.8AT3/D (73.0kB)</v>
      </c>
      <c r="C71" t="s">
        <v>168</v>
      </c>
      <c r="D71" t="s">
        <v>214</v>
      </c>
      <c r="E71" t="s">
        <v>345</v>
      </c>
      <c r="F71" t="s">
        <v>175</v>
      </c>
      <c r="G71" t="s">
        <v>212</v>
      </c>
      <c r="H71" t="s">
        <v>217</v>
      </c>
      <c r="I71" t="s">
        <v>270</v>
      </c>
      <c r="J71" t="s">
        <v>176</v>
      </c>
      <c r="K71" t="s">
        <v>271</v>
      </c>
      <c r="L71" t="s">
        <v>172</v>
      </c>
      <c r="M71" t="s">
        <v>330</v>
      </c>
    </row>
    <row r="72" spans="1:13" ht="12.75">
      <c r="A72" t="str">
        <f>HYPERLINK("http://www.onsemi.com/PowerSolutions/product.do?id=1.5SMC43AT3G","1.5SMC43AT3G")</f>
        <v>1.5SMC43AT3G</v>
      </c>
      <c r="B72" t="str">
        <f t="shared" si="2"/>
        <v>1.5SMC6.8AT3/D (73.0kB)</v>
      </c>
      <c r="C72" t="s">
        <v>168</v>
      </c>
      <c r="D72" t="s">
        <v>214</v>
      </c>
      <c r="E72" t="s">
        <v>346</v>
      </c>
      <c r="F72" t="s">
        <v>175</v>
      </c>
      <c r="G72" t="s">
        <v>273</v>
      </c>
      <c r="H72" t="s">
        <v>217</v>
      </c>
      <c r="I72" t="s">
        <v>274</v>
      </c>
      <c r="J72" t="s">
        <v>176</v>
      </c>
      <c r="K72" t="s">
        <v>275</v>
      </c>
      <c r="L72" t="s">
        <v>172</v>
      </c>
      <c r="M72" t="s">
        <v>330</v>
      </c>
    </row>
    <row r="73" spans="1:13" ht="12.75">
      <c r="A73" t="str">
        <f>HYPERLINK("http://www.onsemi.com/PowerSolutions/product.do?id=1.5SMC47AT3","1.5SMC47AT3")</f>
        <v>1.5SMC47AT3</v>
      </c>
      <c r="B73" t="str">
        <f t="shared" si="2"/>
        <v>1.5SMC6.8AT3/D (73.0kB)</v>
      </c>
      <c r="C73" t="s">
        <v>207</v>
      </c>
      <c r="D73" t="s">
        <v>214</v>
      </c>
      <c r="E73" t="s">
        <v>347</v>
      </c>
      <c r="F73" t="s">
        <v>175</v>
      </c>
      <c r="G73" t="s">
        <v>277</v>
      </c>
      <c r="H73" t="s">
        <v>217</v>
      </c>
      <c r="I73" t="s">
        <v>278</v>
      </c>
      <c r="J73" t="s">
        <v>176</v>
      </c>
      <c r="K73" t="s">
        <v>279</v>
      </c>
      <c r="L73" t="s">
        <v>172</v>
      </c>
      <c r="M73" t="s">
        <v>173</v>
      </c>
    </row>
    <row r="74" spans="1:13" ht="12.75">
      <c r="A74" t="str">
        <f>HYPERLINK("http://www.onsemi.com/PowerSolutions/product.do?id=1.5SMC47AT3G","1.5SMC47AT3G")</f>
        <v>1.5SMC47AT3G</v>
      </c>
      <c r="B74" t="str">
        <f t="shared" si="2"/>
        <v>1.5SMC6.8AT3/D (73.0kB)</v>
      </c>
      <c r="C74" t="s">
        <v>168</v>
      </c>
      <c r="D74" t="s">
        <v>214</v>
      </c>
      <c r="E74" t="s">
        <v>347</v>
      </c>
      <c r="F74" t="s">
        <v>175</v>
      </c>
      <c r="G74" t="s">
        <v>277</v>
      </c>
      <c r="H74" t="s">
        <v>217</v>
      </c>
      <c r="I74" t="s">
        <v>278</v>
      </c>
      <c r="J74" t="s">
        <v>176</v>
      </c>
      <c r="K74" t="s">
        <v>279</v>
      </c>
      <c r="L74" t="s">
        <v>172</v>
      </c>
      <c r="M74" t="s">
        <v>173</v>
      </c>
    </row>
    <row r="75" spans="1:13" ht="12.75">
      <c r="A75" t="str">
        <f>HYPERLINK("http://www.onsemi.com/PowerSolutions/product.do?id=1.5SMC51AT3G","1.5SMC51AT3G")</f>
        <v>1.5SMC51AT3G</v>
      </c>
      <c r="B75" t="str">
        <f t="shared" si="2"/>
        <v>1.5SMC6.8AT3/D (73.0kB)</v>
      </c>
      <c r="C75" t="s">
        <v>168</v>
      </c>
      <c r="D75" t="s">
        <v>214</v>
      </c>
      <c r="E75" t="s">
        <v>348</v>
      </c>
      <c r="F75" t="s">
        <v>175</v>
      </c>
      <c r="G75" t="s">
        <v>281</v>
      </c>
      <c r="H75" t="s">
        <v>217</v>
      </c>
      <c r="I75" t="s">
        <v>282</v>
      </c>
      <c r="J75" t="s">
        <v>176</v>
      </c>
      <c r="K75" t="s">
        <v>283</v>
      </c>
      <c r="L75" t="s">
        <v>172</v>
      </c>
      <c r="M75" t="s">
        <v>173</v>
      </c>
    </row>
    <row r="76" spans="1:13" ht="12.75">
      <c r="A76" t="str">
        <f>HYPERLINK("http://www.onsemi.com/PowerSolutions/product.do?id=1.5SMC56AT3G","1.5SMC56AT3G")</f>
        <v>1.5SMC56AT3G</v>
      </c>
      <c r="B76" t="str">
        <f t="shared" si="2"/>
        <v>1.5SMC6.8AT3/D (73.0kB)</v>
      </c>
      <c r="C76" t="s">
        <v>168</v>
      </c>
      <c r="D76" t="s">
        <v>214</v>
      </c>
      <c r="E76" t="s">
        <v>349</v>
      </c>
      <c r="F76" t="s">
        <v>175</v>
      </c>
      <c r="G76" t="s">
        <v>285</v>
      </c>
      <c r="H76" t="s">
        <v>217</v>
      </c>
      <c r="I76" t="s">
        <v>286</v>
      </c>
      <c r="J76" t="s">
        <v>176</v>
      </c>
      <c r="K76" t="s">
        <v>287</v>
      </c>
      <c r="L76" t="s">
        <v>172</v>
      </c>
      <c r="M76" t="s">
        <v>173</v>
      </c>
    </row>
    <row r="77" spans="1:13" ht="12.75">
      <c r="A77" t="str">
        <f>HYPERLINK("http://www.onsemi.com/PowerSolutions/product.do?id=1.5SMC6.8AT3G","1.5SMC6.8AT3G")</f>
        <v>1.5SMC6.8AT3G</v>
      </c>
      <c r="B77" t="str">
        <f t="shared" si="2"/>
        <v>1.5SMC6.8AT3/D (73.0kB)</v>
      </c>
      <c r="C77" t="s">
        <v>168</v>
      </c>
      <c r="D77" t="s">
        <v>214</v>
      </c>
      <c r="E77" t="s">
        <v>350</v>
      </c>
      <c r="F77" t="s">
        <v>175</v>
      </c>
      <c r="G77" t="s">
        <v>289</v>
      </c>
      <c r="H77" t="s">
        <v>217</v>
      </c>
      <c r="I77" t="s">
        <v>290</v>
      </c>
      <c r="J77" t="s">
        <v>291</v>
      </c>
      <c r="K77" t="s">
        <v>292</v>
      </c>
      <c r="L77" t="s">
        <v>172</v>
      </c>
      <c r="M77" t="s">
        <v>173</v>
      </c>
    </row>
    <row r="78" spans="1:13" ht="12.75">
      <c r="A78" t="str">
        <f>HYPERLINK("http://www.onsemi.com/PowerSolutions/product.do?id=1.5SMC62AT3G","1.5SMC62AT3G")</f>
        <v>1.5SMC62AT3G</v>
      </c>
      <c r="B78" t="str">
        <f t="shared" si="2"/>
        <v>1.5SMC6.8AT3/D (73.0kB)</v>
      </c>
      <c r="C78" t="s">
        <v>168</v>
      </c>
      <c r="D78" t="s">
        <v>214</v>
      </c>
      <c r="E78" t="s">
        <v>351</v>
      </c>
      <c r="F78" t="s">
        <v>175</v>
      </c>
      <c r="G78" t="s">
        <v>294</v>
      </c>
      <c r="H78" t="s">
        <v>217</v>
      </c>
      <c r="I78" t="s">
        <v>295</v>
      </c>
      <c r="J78" t="s">
        <v>176</v>
      </c>
      <c r="K78" t="s">
        <v>296</v>
      </c>
      <c r="L78" t="s">
        <v>172</v>
      </c>
      <c r="M78" t="s">
        <v>330</v>
      </c>
    </row>
    <row r="79" spans="1:13" ht="12.75">
      <c r="A79" t="str">
        <f>HYPERLINK("http://www.onsemi.com/PowerSolutions/product.do?id=1.5SMC68AT3G","1.5SMC68AT3G")</f>
        <v>1.5SMC68AT3G</v>
      </c>
      <c r="B79" t="str">
        <f t="shared" si="2"/>
        <v>1.5SMC6.8AT3/D (73.0kB)</v>
      </c>
      <c r="C79" t="s">
        <v>168</v>
      </c>
      <c r="D79" t="s">
        <v>214</v>
      </c>
      <c r="E79" t="s">
        <v>352</v>
      </c>
      <c r="F79" t="s">
        <v>175</v>
      </c>
      <c r="G79" t="s">
        <v>298</v>
      </c>
      <c r="H79" t="s">
        <v>217</v>
      </c>
      <c r="I79" t="s">
        <v>299</v>
      </c>
      <c r="J79" t="s">
        <v>176</v>
      </c>
      <c r="K79" t="s">
        <v>300</v>
      </c>
      <c r="L79" t="s">
        <v>172</v>
      </c>
      <c r="M79" t="s">
        <v>173</v>
      </c>
    </row>
    <row r="80" spans="1:13" ht="12.75">
      <c r="A80" t="str">
        <f>HYPERLINK("http://www.onsemi.com/PowerSolutions/product.do?id=1.5SMC7.5AT3G","1.5SMC7.5AT3G")</f>
        <v>1.5SMC7.5AT3G</v>
      </c>
      <c r="B80" t="str">
        <f t="shared" si="2"/>
        <v>1.5SMC6.8AT3/D (73.0kB)</v>
      </c>
      <c r="C80" t="s">
        <v>168</v>
      </c>
      <c r="D80" t="s">
        <v>214</v>
      </c>
      <c r="E80" t="s">
        <v>353</v>
      </c>
      <c r="F80" t="s">
        <v>175</v>
      </c>
      <c r="G80" t="s">
        <v>302</v>
      </c>
      <c r="H80" t="s">
        <v>217</v>
      </c>
      <c r="I80" t="s">
        <v>303</v>
      </c>
      <c r="J80" t="s">
        <v>304</v>
      </c>
      <c r="K80" t="s">
        <v>305</v>
      </c>
      <c r="L80" t="s">
        <v>172</v>
      </c>
      <c r="M80" t="s">
        <v>173</v>
      </c>
    </row>
    <row r="81" spans="1:13" ht="12.75">
      <c r="A81" t="str">
        <f>HYPERLINK("http://www.onsemi.com/PowerSolutions/product.do?id=1.5SMC75AT3G","1.5SMC75AT3G")</f>
        <v>1.5SMC75AT3G</v>
      </c>
      <c r="B81" t="str">
        <f t="shared" si="2"/>
        <v>1.5SMC6.8AT3/D (73.0kB)</v>
      </c>
      <c r="C81" t="s">
        <v>168</v>
      </c>
      <c r="D81" t="s">
        <v>214</v>
      </c>
      <c r="E81" t="s">
        <v>354</v>
      </c>
      <c r="F81" t="s">
        <v>175</v>
      </c>
      <c r="G81" t="s">
        <v>306</v>
      </c>
      <c r="H81" t="s">
        <v>217</v>
      </c>
      <c r="I81" t="s">
        <v>307</v>
      </c>
      <c r="J81" t="s">
        <v>176</v>
      </c>
      <c r="K81" t="s">
        <v>308</v>
      </c>
      <c r="L81" t="s">
        <v>172</v>
      </c>
      <c r="M81" t="s">
        <v>173</v>
      </c>
    </row>
    <row r="82" spans="1:13" ht="12.75">
      <c r="A82" t="str">
        <f>HYPERLINK("http://www.onsemi.com/PowerSolutions/product.do?id=1.5SMC82AT3G","1.5SMC82AT3G")</f>
        <v>1.5SMC82AT3G</v>
      </c>
      <c r="B82" t="str">
        <f t="shared" si="2"/>
        <v>1.5SMC6.8AT3/D (73.0kB)</v>
      </c>
      <c r="C82" t="s">
        <v>168</v>
      </c>
      <c r="D82" t="s">
        <v>214</v>
      </c>
      <c r="E82" t="s">
        <v>355</v>
      </c>
      <c r="F82" t="s">
        <v>175</v>
      </c>
      <c r="G82" t="s">
        <v>314</v>
      </c>
      <c r="H82" t="s">
        <v>217</v>
      </c>
      <c r="I82" t="s">
        <v>283</v>
      </c>
      <c r="J82" t="s">
        <v>176</v>
      </c>
      <c r="K82" t="s">
        <v>315</v>
      </c>
      <c r="L82" t="s">
        <v>172</v>
      </c>
      <c r="M82" t="s">
        <v>173</v>
      </c>
    </row>
    <row r="83" spans="1:13" ht="12.75">
      <c r="A83" t="str">
        <f>HYPERLINK("http://www.onsemi.com/PowerSolutions/product.do?id=1.5SMC91AT3G","1.5SMC91AT3G")</f>
        <v>1.5SMC91AT3G</v>
      </c>
      <c r="B83" t="str">
        <f t="shared" si="2"/>
        <v>1.5SMC6.8AT3/D (73.0kB)</v>
      </c>
      <c r="C83" t="s">
        <v>168</v>
      </c>
      <c r="D83" t="s">
        <v>214</v>
      </c>
      <c r="E83" t="s">
        <v>356</v>
      </c>
      <c r="F83" t="s">
        <v>175</v>
      </c>
      <c r="G83" t="s">
        <v>322</v>
      </c>
      <c r="H83" t="s">
        <v>217</v>
      </c>
      <c r="I83" t="s">
        <v>323</v>
      </c>
      <c r="J83" t="s">
        <v>176</v>
      </c>
      <c r="K83" t="s">
        <v>324</v>
      </c>
      <c r="L83" t="s">
        <v>172</v>
      </c>
      <c r="M83" t="s">
        <v>173</v>
      </c>
    </row>
    <row r="84" spans="1:13" ht="12.75">
      <c r="A84" t="str">
        <f>HYPERLINK("http://www.onsemi.com/PowerSolutions/product.do?id=1N5908G","1N5908G")</f>
        <v>1N5908G</v>
      </c>
      <c r="B84" t="str">
        <f>HYPERLINK("http://www.onsemi.com/pub/Collateral/1N5908-D.PDF","1N5908/D (84.0kB)")</f>
        <v>1N5908/D (84.0kB)</v>
      </c>
      <c r="C84" t="s">
        <v>168</v>
      </c>
      <c r="D84" t="s">
        <v>214</v>
      </c>
      <c r="E84" t="s">
        <v>357</v>
      </c>
      <c r="F84" t="s">
        <v>175</v>
      </c>
      <c r="G84" t="s">
        <v>358</v>
      </c>
      <c r="H84" t="s">
        <v>217</v>
      </c>
      <c r="I84" t="s">
        <v>176</v>
      </c>
      <c r="J84" t="s">
        <v>359</v>
      </c>
      <c r="K84" t="s">
        <v>360</v>
      </c>
      <c r="L84" t="s">
        <v>220</v>
      </c>
      <c r="M84" t="s">
        <v>221</v>
      </c>
    </row>
    <row r="85" spans="1:13" ht="12.75">
      <c r="A85" t="str">
        <f>HYPERLINK("http://www.onsemi.com/PowerSolutions/product.do?id=1N5908RL4G","1N5908RL4G")</f>
        <v>1N5908RL4G</v>
      </c>
      <c r="B85" t="str">
        <f>HYPERLINK("http://www.onsemi.com/pub/Collateral/1N5908-D.PDF","1N5908/D (84.0kB)")</f>
        <v>1N5908/D (84.0kB)</v>
      </c>
      <c r="C85" t="s">
        <v>168</v>
      </c>
      <c r="D85" t="s">
        <v>214</v>
      </c>
      <c r="E85" t="s">
        <v>357</v>
      </c>
      <c r="F85" t="s">
        <v>175</v>
      </c>
      <c r="G85" t="s">
        <v>358</v>
      </c>
      <c r="H85" t="s">
        <v>217</v>
      </c>
      <c r="I85" t="s">
        <v>176</v>
      </c>
      <c r="J85" t="s">
        <v>359</v>
      </c>
      <c r="K85" t="s">
        <v>360</v>
      </c>
      <c r="L85" t="s">
        <v>220</v>
      </c>
      <c r="M85" t="s">
        <v>221</v>
      </c>
    </row>
    <row r="86" spans="1:13" ht="12.75">
      <c r="A86" t="str">
        <f>HYPERLINK("http://www.onsemi.com/PowerSolutions/product.do?id=1N6267AG","1N6267AG")</f>
        <v>1N6267AG</v>
      </c>
      <c r="B86" t="str">
        <f>HYPERLINK("http://www.onsemi.com/pub/Collateral/1N6267A.PDF","1N6267A (103.0kB)")</f>
        <v>1N6267A (103.0kB)</v>
      </c>
      <c r="C86" t="s">
        <v>168</v>
      </c>
      <c r="D86" t="s">
        <v>214</v>
      </c>
      <c r="E86" t="s">
        <v>288</v>
      </c>
      <c r="F86" t="s">
        <v>175</v>
      </c>
      <c r="G86" t="s">
        <v>289</v>
      </c>
      <c r="H86" t="s">
        <v>217</v>
      </c>
      <c r="I86" t="s">
        <v>290</v>
      </c>
      <c r="J86" t="s">
        <v>291</v>
      </c>
      <c r="K86" t="s">
        <v>292</v>
      </c>
      <c r="L86" t="s">
        <v>220</v>
      </c>
      <c r="M86" t="s">
        <v>221</v>
      </c>
    </row>
    <row r="87" spans="1:13" ht="12.75">
      <c r="A87" t="str">
        <f>HYPERLINK("http://www.onsemi.com/PowerSolutions/product.do?id=1N6267ARL4G","1N6267ARL4G")</f>
        <v>1N6267ARL4G</v>
      </c>
      <c r="B87" t="str">
        <f>HYPERLINK("http://www.onsemi.com/pub/Collateral/1N6267A.PDF","1N6267A (103.0kB)")</f>
        <v>1N6267A (103.0kB)</v>
      </c>
      <c r="C87" t="s">
        <v>168</v>
      </c>
      <c r="D87" t="s">
        <v>214</v>
      </c>
      <c r="E87" t="s">
        <v>288</v>
      </c>
      <c r="F87" t="s">
        <v>175</v>
      </c>
      <c r="G87" t="s">
        <v>289</v>
      </c>
      <c r="H87" t="s">
        <v>217</v>
      </c>
      <c r="I87" t="s">
        <v>290</v>
      </c>
      <c r="J87" t="s">
        <v>291</v>
      </c>
      <c r="K87" t="s">
        <v>292</v>
      </c>
      <c r="L87" t="s">
        <v>220</v>
      </c>
      <c r="M87" t="s">
        <v>221</v>
      </c>
    </row>
    <row r="88" spans="1:13" ht="12.75">
      <c r="A88" t="str">
        <f>HYPERLINK("http://www.onsemi.com/PowerSolutions/product.do?id=1N6271AG","1N6271AG")</f>
        <v>1N6271AG</v>
      </c>
      <c r="B88" t="str">
        <f aca="true" t="shared" si="3" ref="B88:B122">HYPERLINK("http://www.onsemi.com/pub/Collateral/1N6267A-D.PDF","1N6267A/D (77.0kB)")</f>
        <v>1N6267A/D (77.0kB)</v>
      </c>
      <c r="C88" t="s">
        <v>168</v>
      </c>
      <c r="D88" t="s">
        <v>214</v>
      </c>
      <c r="E88" t="s">
        <v>215</v>
      </c>
      <c r="F88" t="s">
        <v>175</v>
      </c>
      <c r="G88" t="s">
        <v>216</v>
      </c>
      <c r="H88" t="s">
        <v>217</v>
      </c>
      <c r="I88" t="s">
        <v>218</v>
      </c>
      <c r="J88" t="s">
        <v>216</v>
      </c>
      <c r="K88" t="s">
        <v>219</v>
      </c>
      <c r="L88" t="s">
        <v>220</v>
      </c>
      <c r="M88" t="s">
        <v>221</v>
      </c>
    </row>
    <row r="89" spans="1:13" ht="12.75">
      <c r="A89" t="str">
        <f>HYPERLINK("http://www.onsemi.com/PowerSolutions/product.do?id=1N6274AG","1N6274AG")</f>
        <v>1N6274AG</v>
      </c>
      <c r="B89" t="str">
        <f t="shared" si="3"/>
        <v>1N6267A/D (77.0kB)</v>
      </c>
      <c r="C89" t="s">
        <v>168</v>
      </c>
      <c r="D89" t="s">
        <v>214</v>
      </c>
      <c r="E89" t="s">
        <v>230</v>
      </c>
      <c r="F89" t="s">
        <v>175</v>
      </c>
      <c r="G89" t="s">
        <v>231</v>
      </c>
      <c r="H89" t="s">
        <v>217</v>
      </c>
      <c r="I89" t="s">
        <v>232</v>
      </c>
      <c r="J89" t="s">
        <v>176</v>
      </c>
      <c r="K89" t="s">
        <v>233</v>
      </c>
      <c r="L89" t="s">
        <v>220</v>
      </c>
      <c r="M89" t="s">
        <v>221</v>
      </c>
    </row>
    <row r="90" spans="1:13" ht="12.75">
      <c r="A90" t="str">
        <f>HYPERLINK("http://www.onsemi.com/PowerSolutions/product.do?id=1N6275AG","1N6275AG")</f>
        <v>1N6275AG</v>
      </c>
      <c r="B90" t="str">
        <f t="shared" si="3"/>
        <v>1N6267A/D (77.0kB)</v>
      </c>
      <c r="C90" t="s">
        <v>168</v>
      </c>
      <c r="D90" t="s">
        <v>214</v>
      </c>
      <c r="E90" t="s">
        <v>234</v>
      </c>
      <c r="F90" t="s">
        <v>175</v>
      </c>
      <c r="G90" t="s">
        <v>235</v>
      </c>
      <c r="H90" t="s">
        <v>217</v>
      </c>
      <c r="I90" t="s">
        <v>236</v>
      </c>
      <c r="J90" t="s">
        <v>176</v>
      </c>
      <c r="K90" t="s">
        <v>237</v>
      </c>
      <c r="L90" t="s">
        <v>220</v>
      </c>
      <c r="M90" t="s">
        <v>221</v>
      </c>
    </row>
    <row r="91" spans="1:13" ht="12.75">
      <c r="A91" t="str">
        <f>HYPERLINK("http://www.onsemi.com/PowerSolutions/product.do?id=1N6275ARL4G","1N6275ARL4G")</f>
        <v>1N6275ARL4G</v>
      </c>
      <c r="B91" t="str">
        <f t="shared" si="3"/>
        <v>1N6267A/D (77.0kB)</v>
      </c>
      <c r="C91" t="s">
        <v>168</v>
      </c>
      <c r="D91" t="s">
        <v>214</v>
      </c>
      <c r="E91" t="s">
        <v>234</v>
      </c>
      <c r="F91" t="s">
        <v>175</v>
      </c>
      <c r="G91" t="s">
        <v>235</v>
      </c>
      <c r="H91" t="s">
        <v>217</v>
      </c>
      <c r="I91" t="s">
        <v>236</v>
      </c>
      <c r="J91" t="s">
        <v>176</v>
      </c>
      <c r="K91" t="s">
        <v>237</v>
      </c>
      <c r="L91" t="s">
        <v>220</v>
      </c>
      <c r="M91" t="s">
        <v>221</v>
      </c>
    </row>
    <row r="92" spans="1:13" ht="12.75">
      <c r="A92" t="str">
        <f>HYPERLINK("http://www.onsemi.com/PowerSolutions/product.do?id=1N6276AG","1N6276AG")</f>
        <v>1N6276AG</v>
      </c>
      <c r="B92" t="str">
        <f t="shared" si="3"/>
        <v>1N6267A/D (77.0kB)</v>
      </c>
      <c r="C92" t="s">
        <v>168</v>
      </c>
      <c r="D92" t="s">
        <v>214</v>
      </c>
      <c r="E92" t="s">
        <v>238</v>
      </c>
      <c r="F92" t="s">
        <v>175</v>
      </c>
      <c r="G92" t="s">
        <v>239</v>
      </c>
      <c r="H92" t="s">
        <v>217</v>
      </c>
      <c r="I92" t="s">
        <v>240</v>
      </c>
      <c r="J92" t="s">
        <v>176</v>
      </c>
      <c r="K92" t="s">
        <v>241</v>
      </c>
      <c r="L92" t="s">
        <v>220</v>
      </c>
      <c r="M92" t="s">
        <v>221</v>
      </c>
    </row>
    <row r="93" spans="1:13" ht="12.75">
      <c r="A93" t="str">
        <f>HYPERLINK("http://www.onsemi.com/PowerSolutions/product.do?id=1N6276ARL4G","1N6276ARL4G")</f>
        <v>1N6276ARL4G</v>
      </c>
      <c r="B93" t="str">
        <f t="shared" si="3"/>
        <v>1N6267A/D (77.0kB)</v>
      </c>
      <c r="C93" t="s">
        <v>168</v>
      </c>
      <c r="D93" t="s">
        <v>214</v>
      </c>
      <c r="E93" t="s">
        <v>238</v>
      </c>
      <c r="F93" t="s">
        <v>175</v>
      </c>
      <c r="G93" t="s">
        <v>239</v>
      </c>
      <c r="H93" t="s">
        <v>217</v>
      </c>
      <c r="I93" t="s">
        <v>240</v>
      </c>
      <c r="J93" t="s">
        <v>176</v>
      </c>
      <c r="K93" t="s">
        <v>241</v>
      </c>
      <c r="L93" t="s">
        <v>220</v>
      </c>
      <c r="M93" t="s">
        <v>221</v>
      </c>
    </row>
    <row r="94" spans="1:13" ht="12.75">
      <c r="A94" t="str">
        <f>HYPERLINK("http://www.onsemi.com/PowerSolutions/product.do?id=1N6277AG","1N6277AG")</f>
        <v>1N6277AG</v>
      </c>
      <c r="B94" t="str">
        <f t="shared" si="3"/>
        <v>1N6267A/D (77.0kB)</v>
      </c>
      <c r="C94" t="s">
        <v>168</v>
      </c>
      <c r="D94" t="s">
        <v>214</v>
      </c>
      <c r="E94" t="s">
        <v>242</v>
      </c>
      <c r="F94" t="s">
        <v>175</v>
      </c>
      <c r="G94" t="s">
        <v>243</v>
      </c>
      <c r="H94" t="s">
        <v>217</v>
      </c>
      <c r="I94" t="s">
        <v>244</v>
      </c>
      <c r="J94" t="s">
        <v>176</v>
      </c>
      <c r="K94" t="s">
        <v>245</v>
      </c>
      <c r="L94" t="s">
        <v>220</v>
      </c>
      <c r="M94" t="s">
        <v>221</v>
      </c>
    </row>
    <row r="95" spans="1:13" ht="12.75">
      <c r="A95" t="str">
        <f>HYPERLINK("http://www.onsemi.com/PowerSolutions/product.do?id=1N6277ARL4G","1N6277ARL4G")</f>
        <v>1N6277ARL4G</v>
      </c>
      <c r="B95" t="str">
        <f t="shared" si="3"/>
        <v>1N6267A/D (77.0kB)</v>
      </c>
      <c r="C95" t="s">
        <v>168</v>
      </c>
      <c r="D95" t="s">
        <v>214</v>
      </c>
      <c r="E95" t="s">
        <v>242</v>
      </c>
      <c r="F95" t="s">
        <v>175</v>
      </c>
      <c r="G95" t="s">
        <v>243</v>
      </c>
      <c r="H95" t="s">
        <v>217</v>
      </c>
      <c r="I95" t="s">
        <v>244</v>
      </c>
      <c r="J95" t="s">
        <v>176</v>
      </c>
      <c r="K95" t="s">
        <v>245</v>
      </c>
      <c r="L95" t="s">
        <v>220</v>
      </c>
      <c r="M95" t="s">
        <v>221</v>
      </c>
    </row>
    <row r="96" spans="1:13" ht="12.75">
      <c r="A96" t="str">
        <f>HYPERLINK("http://www.onsemi.com/PowerSolutions/product.do?id=1N6278AG","1N6278AG")</f>
        <v>1N6278AG</v>
      </c>
      <c r="B96" t="str">
        <f t="shared" si="3"/>
        <v>1N6267A/D (77.0kB)</v>
      </c>
      <c r="C96" t="s">
        <v>168</v>
      </c>
      <c r="D96" t="s">
        <v>214</v>
      </c>
      <c r="E96" t="s">
        <v>246</v>
      </c>
      <c r="F96" t="s">
        <v>175</v>
      </c>
      <c r="G96" t="s">
        <v>247</v>
      </c>
      <c r="H96" t="s">
        <v>217</v>
      </c>
      <c r="I96" t="s">
        <v>248</v>
      </c>
      <c r="J96" t="s">
        <v>176</v>
      </c>
      <c r="K96" t="s">
        <v>249</v>
      </c>
      <c r="L96" t="s">
        <v>220</v>
      </c>
      <c r="M96" t="s">
        <v>221</v>
      </c>
    </row>
    <row r="97" spans="1:13" ht="12.75">
      <c r="A97" t="str">
        <f>HYPERLINK("http://www.onsemi.com/PowerSolutions/product.do?id=1N6278ARL4G","1N6278ARL4G")</f>
        <v>1N6278ARL4G</v>
      </c>
      <c r="B97" t="str">
        <f t="shared" si="3"/>
        <v>1N6267A/D (77.0kB)</v>
      </c>
      <c r="C97" t="s">
        <v>168</v>
      </c>
      <c r="D97" t="s">
        <v>214</v>
      </c>
      <c r="E97" t="s">
        <v>246</v>
      </c>
      <c r="F97" t="s">
        <v>175</v>
      </c>
      <c r="G97" t="s">
        <v>247</v>
      </c>
      <c r="H97" t="s">
        <v>217</v>
      </c>
      <c r="I97" t="s">
        <v>248</v>
      </c>
      <c r="J97" t="s">
        <v>176</v>
      </c>
      <c r="K97" t="s">
        <v>249</v>
      </c>
      <c r="L97" t="s">
        <v>220</v>
      </c>
      <c r="M97" t="s">
        <v>221</v>
      </c>
    </row>
    <row r="98" spans="1:13" ht="12.75">
      <c r="A98" t="str">
        <f>HYPERLINK("http://www.onsemi.com/PowerSolutions/product.do?id=1N6279AG","1N6279AG")</f>
        <v>1N6279AG</v>
      </c>
      <c r="B98" t="str">
        <f t="shared" si="3"/>
        <v>1N6267A/D (77.0kB)</v>
      </c>
      <c r="C98" t="s">
        <v>168</v>
      </c>
      <c r="D98" t="s">
        <v>214</v>
      </c>
      <c r="E98" t="s">
        <v>361</v>
      </c>
      <c r="F98" t="s">
        <v>175</v>
      </c>
      <c r="G98" t="s">
        <v>201</v>
      </c>
      <c r="H98" t="s">
        <v>217</v>
      </c>
      <c r="I98" t="s">
        <v>335</v>
      </c>
      <c r="J98" t="s">
        <v>176</v>
      </c>
      <c r="K98" t="s">
        <v>336</v>
      </c>
      <c r="L98" t="s">
        <v>220</v>
      </c>
      <c r="M98" t="s">
        <v>221</v>
      </c>
    </row>
    <row r="99" spans="1:13" ht="12.75">
      <c r="A99" t="str">
        <f>HYPERLINK("http://www.onsemi.com/PowerSolutions/product.do?id=1N6280ARL4G","1N6280ARL4G")</f>
        <v>1N6280ARL4G</v>
      </c>
      <c r="B99" t="str">
        <f t="shared" si="3"/>
        <v>1N6267A/D (77.0kB)</v>
      </c>
      <c r="C99" t="s">
        <v>168</v>
      </c>
      <c r="D99" t="s">
        <v>214</v>
      </c>
      <c r="E99" t="s">
        <v>250</v>
      </c>
      <c r="F99" t="s">
        <v>175</v>
      </c>
      <c r="G99" t="s">
        <v>251</v>
      </c>
      <c r="H99" t="s">
        <v>217</v>
      </c>
      <c r="I99" t="s">
        <v>252</v>
      </c>
      <c r="J99" t="s">
        <v>176</v>
      </c>
      <c r="K99" t="s">
        <v>253</v>
      </c>
      <c r="L99" t="s">
        <v>220</v>
      </c>
      <c r="M99" t="s">
        <v>221</v>
      </c>
    </row>
    <row r="100" spans="1:13" ht="12.75">
      <c r="A100" t="str">
        <f>HYPERLINK("http://www.onsemi.com/PowerSolutions/product.do?id=1N6281AG","1N6281AG")</f>
        <v>1N6281AG</v>
      </c>
      <c r="B100" t="str">
        <f t="shared" si="3"/>
        <v>1N6267A/D (77.0kB)</v>
      </c>
      <c r="C100" t="s">
        <v>168</v>
      </c>
      <c r="D100" t="s">
        <v>214</v>
      </c>
      <c r="E100" t="s">
        <v>254</v>
      </c>
      <c r="F100" t="s">
        <v>175</v>
      </c>
      <c r="G100" t="s">
        <v>199</v>
      </c>
      <c r="H100" t="s">
        <v>217</v>
      </c>
      <c r="I100" t="s">
        <v>255</v>
      </c>
      <c r="J100" t="s">
        <v>176</v>
      </c>
      <c r="K100" t="s">
        <v>256</v>
      </c>
      <c r="L100" t="s">
        <v>220</v>
      </c>
      <c r="M100" t="s">
        <v>221</v>
      </c>
    </row>
    <row r="101" spans="1:13" ht="12.75">
      <c r="A101" t="str">
        <f>HYPERLINK("http://www.onsemi.com/PowerSolutions/product.do?id=1N6282AG","1N6282AG")</f>
        <v>1N6282AG</v>
      </c>
      <c r="B101" t="str">
        <f t="shared" si="3"/>
        <v>1N6267A/D (77.0kB)</v>
      </c>
      <c r="C101" t="s">
        <v>168</v>
      </c>
      <c r="D101" t="s">
        <v>214</v>
      </c>
      <c r="E101" t="s">
        <v>257</v>
      </c>
      <c r="F101" t="s">
        <v>175</v>
      </c>
      <c r="G101" t="s">
        <v>258</v>
      </c>
      <c r="H101" t="s">
        <v>217</v>
      </c>
      <c r="I101" t="s">
        <v>259</v>
      </c>
      <c r="J101" t="s">
        <v>176</v>
      </c>
      <c r="K101" t="s">
        <v>260</v>
      </c>
      <c r="L101" t="s">
        <v>220</v>
      </c>
      <c r="M101" t="s">
        <v>221</v>
      </c>
    </row>
    <row r="102" spans="1:13" ht="12.75">
      <c r="A102" t="str">
        <f>HYPERLINK("http://www.onsemi.com/PowerSolutions/product.do?id=1N6282ARL4G","1N6282ARL4G")</f>
        <v>1N6282ARL4G</v>
      </c>
      <c r="B102" t="str">
        <f t="shared" si="3"/>
        <v>1N6267A/D (77.0kB)</v>
      </c>
      <c r="C102" t="s">
        <v>168</v>
      </c>
      <c r="D102" t="s">
        <v>214</v>
      </c>
      <c r="E102" t="s">
        <v>257</v>
      </c>
      <c r="F102" t="s">
        <v>175</v>
      </c>
      <c r="G102" t="s">
        <v>258</v>
      </c>
      <c r="H102" t="s">
        <v>217</v>
      </c>
      <c r="I102" t="s">
        <v>259</v>
      </c>
      <c r="J102" t="s">
        <v>176</v>
      </c>
      <c r="K102" t="s">
        <v>260</v>
      </c>
      <c r="L102" t="s">
        <v>220</v>
      </c>
      <c r="M102" t="s">
        <v>221</v>
      </c>
    </row>
    <row r="103" spans="1:13" ht="12.75">
      <c r="A103" t="str">
        <f>HYPERLINK("http://www.onsemi.com/PowerSolutions/product.do?id=1N6283AG","1N6283AG")</f>
        <v>1N6283AG</v>
      </c>
      <c r="B103" t="str">
        <f t="shared" si="3"/>
        <v>1N6267A/D (77.0kB)</v>
      </c>
      <c r="C103" t="s">
        <v>168</v>
      </c>
      <c r="D103" t="s">
        <v>214</v>
      </c>
      <c r="E103" t="s">
        <v>261</v>
      </c>
      <c r="F103" t="s">
        <v>175</v>
      </c>
      <c r="G103" t="s">
        <v>262</v>
      </c>
      <c r="H103" t="s">
        <v>217</v>
      </c>
      <c r="I103" t="s">
        <v>263</v>
      </c>
      <c r="J103" t="s">
        <v>176</v>
      </c>
      <c r="K103" t="s">
        <v>264</v>
      </c>
      <c r="L103" t="s">
        <v>220</v>
      </c>
      <c r="M103" t="s">
        <v>221</v>
      </c>
    </row>
    <row r="104" spans="1:13" ht="12.75">
      <c r="A104" t="str">
        <f>HYPERLINK("http://www.onsemi.com/PowerSolutions/product.do?id=1N6283ARL4G","1N6283ARL4G")</f>
        <v>1N6283ARL4G</v>
      </c>
      <c r="B104" t="str">
        <f t="shared" si="3"/>
        <v>1N6267A/D (77.0kB)</v>
      </c>
      <c r="C104" t="s">
        <v>168</v>
      </c>
      <c r="D104" t="s">
        <v>214</v>
      </c>
      <c r="E104" t="s">
        <v>261</v>
      </c>
      <c r="F104" t="s">
        <v>175</v>
      </c>
      <c r="G104" t="s">
        <v>262</v>
      </c>
      <c r="H104" t="s">
        <v>217</v>
      </c>
      <c r="I104" t="s">
        <v>263</v>
      </c>
      <c r="J104" t="s">
        <v>176</v>
      </c>
      <c r="K104" t="s">
        <v>264</v>
      </c>
      <c r="L104" t="s">
        <v>220</v>
      </c>
      <c r="M104" t="s">
        <v>221</v>
      </c>
    </row>
    <row r="105" spans="1:13" ht="12.75">
      <c r="A105" t="str">
        <f>HYPERLINK("http://www.onsemi.com/PowerSolutions/product.do?id=1N6284AG","1N6284AG")</f>
        <v>1N6284AG</v>
      </c>
      <c r="B105" t="str">
        <f t="shared" si="3"/>
        <v>1N6267A/D (77.0kB)</v>
      </c>
      <c r="C105" t="s">
        <v>168</v>
      </c>
      <c r="D105" t="s">
        <v>214</v>
      </c>
      <c r="E105" t="s">
        <v>265</v>
      </c>
      <c r="F105" t="s">
        <v>175</v>
      </c>
      <c r="G105" t="s">
        <v>266</v>
      </c>
      <c r="H105" t="s">
        <v>217</v>
      </c>
      <c r="I105" t="s">
        <v>267</v>
      </c>
      <c r="J105" t="s">
        <v>176</v>
      </c>
      <c r="K105" t="s">
        <v>268</v>
      </c>
      <c r="L105" t="s">
        <v>220</v>
      </c>
      <c r="M105" t="s">
        <v>221</v>
      </c>
    </row>
    <row r="106" spans="1:13" ht="12.75">
      <c r="A106" t="str">
        <f>HYPERLINK("http://www.onsemi.com/PowerSolutions/product.do?id=1N6284ARL4G","1N6284ARL4G")</f>
        <v>1N6284ARL4G</v>
      </c>
      <c r="B106" t="str">
        <f t="shared" si="3"/>
        <v>1N6267A/D (77.0kB)</v>
      </c>
      <c r="C106" t="s">
        <v>168</v>
      </c>
      <c r="D106" t="s">
        <v>214</v>
      </c>
      <c r="E106" t="s">
        <v>265</v>
      </c>
      <c r="F106" t="s">
        <v>175</v>
      </c>
      <c r="G106" t="s">
        <v>266</v>
      </c>
      <c r="H106" t="s">
        <v>217</v>
      </c>
      <c r="I106" t="s">
        <v>267</v>
      </c>
      <c r="J106" t="s">
        <v>176</v>
      </c>
      <c r="K106" t="s">
        <v>268</v>
      </c>
      <c r="L106" t="s">
        <v>220</v>
      </c>
      <c r="M106" t="s">
        <v>221</v>
      </c>
    </row>
    <row r="107" spans="1:13" ht="12.75">
      <c r="A107" t="str">
        <f>HYPERLINK("http://www.onsemi.com/PowerSolutions/product.do?id=1N6285AG","1N6285AG")</f>
        <v>1N6285AG</v>
      </c>
      <c r="B107" t="str">
        <f t="shared" si="3"/>
        <v>1N6267A/D (77.0kB)</v>
      </c>
      <c r="C107" t="s">
        <v>168</v>
      </c>
      <c r="D107" t="s">
        <v>214</v>
      </c>
      <c r="E107" t="s">
        <v>269</v>
      </c>
      <c r="F107" t="s">
        <v>175</v>
      </c>
      <c r="G107" t="s">
        <v>212</v>
      </c>
      <c r="H107" t="s">
        <v>217</v>
      </c>
      <c r="I107" t="s">
        <v>270</v>
      </c>
      <c r="J107" t="s">
        <v>176</v>
      </c>
      <c r="K107" t="s">
        <v>271</v>
      </c>
      <c r="L107" t="s">
        <v>220</v>
      </c>
      <c r="M107" t="s">
        <v>221</v>
      </c>
    </row>
    <row r="108" spans="1:13" ht="12.75">
      <c r="A108" t="str">
        <f>HYPERLINK("http://www.onsemi.com/PowerSolutions/product.do?id=1N6285ARL4G","1N6285ARL4G")</f>
        <v>1N6285ARL4G</v>
      </c>
      <c r="B108" t="str">
        <f t="shared" si="3"/>
        <v>1N6267A/D (77.0kB)</v>
      </c>
      <c r="C108" t="s">
        <v>168</v>
      </c>
      <c r="D108" t="s">
        <v>214</v>
      </c>
      <c r="E108" t="s">
        <v>269</v>
      </c>
      <c r="F108" t="s">
        <v>175</v>
      </c>
      <c r="G108" t="s">
        <v>212</v>
      </c>
      <c r="H108" t="s">
        <v>217</v>
      </c>
      <c r="I108" t="s">
        <v>270</v>
      </c>
      <c r="J108" t="s">
        <v>176</v>
      </c>
      <c r="K108" t="s">
        <v>271</v>
      </c>
      <c r="L108" t="s">
        <v>220</v>
      </c>
      <c r="M108" t="s">
        <v>221</v>
      </c>
    </row>
    <row r="109" spans="1:13" ht="12.75">
      <c r="A109" t="str">
        <f>HYPERLINK("http://www.onsemi.com/PowerSolutions/product.do?id=1N6286AG","1N6286AG")</f>
        <v>1N6286AG</v>
      </c>
      <c r="B109" t="str">
        <f t="shared" si="3"/>
        <v>1N6267A/D (77.0kB)</v>
      </c>
      <c r="C109" t="s">
        <v>168</v>
      </c>
      <c r="D109" t="s">
        <v>214</v>
      </c>
      <c r="E109" t="s">
        <v>272</v>
      </c>
      <c r="F109" t="s">
        <v>175</v>
      </c>
      <c r="G109" t="s">
        <v>273</v>
      </c>
      <c r="H109" t="s">
        <v>217</v>
      </c>
      <c r="I109" t="s">
        <v>274</v>
      </c>
      <c r="J109" t="s">
        <v>176</v>
      </c>
      <c r="K109" t="s">
        <v>275</v>
      </c>
      <c r="L109" t="s">
        <v>220</v>
      </c>
      <c r="M109" t="s">
        <v>221</v>
      </c>
    </row>
    <row r="110" spans="1:13" ht="12.75">
      <c r="A110" t="str">
        <f>HYPERLINK("http://www.onsemi.com/PowerSolutions/product.do?id=1N6287AG","1N6287AG")</f>
        <v>1N6287AG</v>
      </c>
      <c r="B110" t="str">
        <f t="shared" si="3"/>
        <v>1N6267A/D (77.0kB)</v>
      </c>
      <c r="C110" t="s">
        <v>168</v>
      </c>
      <c r="D110" t="s">
        <v>214</v>
      </c>
      <c r="E110" t="s">
        <v>276</v>
      </c>
      <c r="F110" t="s">
        <v>175</v>
      </c>
      <c r="G110" t="s">
        <v>277</v>
      </c>
      <c r="H110" t="s">
        <v>217</v>
      </c>
      <c r="I110" t="s">
        <v>278</v>
      </c>
      <c r="J110" t="s">
        <v>176</v>
      </c>
      <c r="K110" t="s">
        <v>279</v>
      </c>
      <c r="L110" t="s">
        <v>220</v>
      </c>
      <c r="M110" t="s">
        <v>221</v>
      </c>
    </row>
    <row r="111" spans="1:13" ht="12.75">
      <c r="A111" t="str">
        <f>HYPERLINK("http://www.onsemi.com/PowerSolutions/product.do?id=1N6287ARL4G","1N6287ARL4G")</f>
        <v>1N6287ARL4G</v>
      </c>
      <c r="B111" t="str">
        <f t="shared" si="3"/>
        <v>1N6267A/D (77.0kB)</v>
      </c>
      <c r="C111" t="s">
        <v>168</v>
      </c>
      <c r="D111" t="s">
        <v>214</v>
      </c>
      <c r="E111" t="s">
        <v>276</v>
      </c>
      <c r="F111" t="s">
        <v>175</v>
      </c>
      <c r="G111" t="s">
        <v>277</v>
      </c>
      <c r="H111" t="s">
        <v>217</v>
      </c>
      <c r="I111" t="s">
        <v>278</v>
      </c>
      <c r="J111" t="s">
        <v>176</v>
      </c>
      <c r="K111" t="s">
        <v>279</v>
      </c>
      <c r="L111" t="s">
        <v>220</v>
      </c>
      <c r="M111" t="s">
        <v>221</v>
      </c>
    </row>
    <row r="112" spans="1:13" ht="12.75">
      <c r="A112" t="str">
        <f>HYPERLINK("http://www.onsemi.com/PowerSolutions/product.do?id=1N6288AG","1N6288AG")</f>
        <v>1N6288AG</v>
      </c>
      <c r="B112" t="str">
        <f t="shared" si="3"/>
        <v>1N6267A/D (77.0kB)</v>
      </c>
      <c r="C112" t="s">
        <v>168</v>
      </c>
      <c r="D112" t="s">
        <v>214</v>
      </c>
      <c r="E112" t="s">
        <v>280</v>
      </c>
      <c r="F112" t="s">
        <v>175</v>
      </c>
      <c r="G112" t="s">
        <v>281</v>
      </c>
      <c r="H112" t="s">
        <v>217</v>
      </c>
      <c r="I112" t="s">
        <v>282</v>
      </c>
      <c r="J112" t="s">
        <v>176</v>
      </c>
      <c r="K112" t="s">
        <v>283</v>
      </c>
      <c r="L112" t="s">
        <v>220</v>
      </c>
      <c r="M112" t="s">
        <v>221</v>
      </c>
    </row>
    <row r="113" spans="1:13" ht="12.75">
      <c r="A113" t="str">
        <f>HYPERLINK("http://www.onsemi.com/PowerSolutions/product.do?id=1N6288ARL4G","1N6288ARL4G")</f>
        <v>1N6288ARL4G</v>
      </c>
      <c r="B113" t="str">
        <f t="shared" si="3"/>
        <v>1N6267A/D (77.0kB)</v>
      </c>
      <c r="C113" t="s">
        <v>168</v>
      </c>
      <c r="D113" t="s">
        <v>214</v>
      </c>
      <c r="E113" t="s">
        <v>280</v>
      </c>
      <c r="F113" t="s">
        <v>175</v>
      </c>
      <c r="G113" t="s">
        <v>281</v>
      </c>
      <c r="H113" t="s">
        <v>217</v>
      </c>
      <c r="I113" t="s">
        <v>282</v>
      </c>
      <c r="J113" t="s">
        <v>176</v>
      </c>
      <c r="K113" t="s">
        <v>283</v>
      </c>
      <c r="L113" t="s">
        <v>220</v>
      </c>
      <c r="M113" t="s">
        <v>221</v>
      </c>
    </row>
    <row r="114" spans="1:13" ht="12.75">
      <c r="A114" t="str">
        <f>HYPERLINK("http://www.onsemi.com/PowerSolutions/product.do?id=1N6289ARL4G","1N6289ARL4G")</f>
        <v>1N6289ARL4G</v>
      </c>
      <c r="B114" t="str">
        <f t="shared" si="3"/>
        <v>1N6267A/D (77.0kB)</v>
      </c>
      <c r="C114" t="s">
        <v>168</v>
      </c>
      <c r="D114" t="s">
        <v>214</v>
      </c>
      <c r="E114" t="s">
        <v>284</v>
      </c>
      <c r="F114" t="s">
        <v>175</v>
      </c>
      <c r="G114" t="s">
        <v>285</v>
      </c>
      <c r="H114" t="s">
        <v>217</v>
      </c>
      <c r="I114" t="s">
        <v>286</v>
      </c>
      <c r="J114" t="s">
        <v>176</v>
      </c>
      <c r="K114" t="s">
        <v>287</v>
      </c>
      <c r="L114" t="s">
        <v>220</v>
      </c>
      <c r="M114" t="s">
        <v>221</v>
      </c>
    </row>
    <row r="115" spans="1:13" ht="12.75">
      <c r="A115" t="str">
        <f>HYPERLINK("http://www.onsemi.com/PowerSolutions/product.do?id=1N6290AG","1N6290AG")</f>
        <v>1N6290AG</v>
      </c>
      <c r="B115" t="str">
        <f t="shared" si="3"/>
        <v>1N6267A/D (77.0kB)</v>
      </c>
      <c r="C115" t="s">
        <v>168</v>
      </c>
      <c r="D115" t="s">
        <v>214</v>
      </c>
      <c r="E115" t="s">
        <v>293</v>
      </c>
      <c r="F115" t="s">
        <v>175</v>
      </c>
      <c r="G115" t="s">
        <v>294</v>
      </c>
      <c r="H115" t="s">
        <v>217</v>
      </c>
      <c r="I115" t="s">
        <v>295</v>
      </c>
      <c r="J115" t="s">
        <v>176</v>
      </c>
      <c r="K115" t="s">
        <v>296</v>
      </c>
      <c r="L115" t="s">
        <v>220</v>
      </c>
      <c r="M115" t="s">
        <v>221</v>
      </c>
    </row>
    <row r="116" spans="1:13" ht="12.75">
      <c r="A116" t="str">
        <f>HYPERLINK("http://www.onsemi.com/PowerSolutions/product.do?id=1N6290ARL4G","1N6290ARL4G")</f>
        <v>1N6290ARL4G</v>
      </c>
      <c r="B116" t="str">
        <f t="shared" si="3"/>
        <v>1N6267A/D (77.0kB)</v>
      </c>
      <c r="C116" t="s">
        <v>168</v>
      </c>
      <c r="D116" t="s">
        <v>214</v>
      </c>
      <c r="E116" t="s">
        <v>293</v>
      </c>
      <c r="F116" t="s">
        <v>175</v>
      </c>
      <c r="G116" t="s">
        <v>294</v>
      </c>
      <c r="H116" t="s">
        <v>217</v>
      </c>
      <c r="I116" t="s">
        <v>295</v>
      </c>
      <c r="J116" t="s">
        <v>176</v>
      </c>
      <c r="K116" t="s">
        <v>296</v>
      </c>
      <c r="L116" t="s">
        <v>220</v>
      </c>
      <c r="M116" t="s">
        <v>221</v>
      </c>
    </row>
    <row r="117" spans="1:13" ht="12.75">
      <c r="A117" t="str">
        <f>HYPERLINK("http://www.onsemi.com/PowerSolutions/product.do?id=1N6291AG","1N6291AG")</f>
        <v>1N6291AG</v>
      </c>
      <c r="B117" t="str">
        <f t="shared" si="3"/>
        <v>1N6267A/D (77.0kB)</v>
      </c>
      <c r="C117" t="s">
        <v>168</v>
      </c>
      <c r="D117" t="s">
        <v>214</v>
      </c>
      <c r="E117" t="s">
        <v>297</v>
      </c>
      <c r="F117" t="s">
        <v>175</v>
      </c>
      <c r="G117" t="s">
        <v>298</v>
      </c>
      <c r="H117" t="s">
        <v>217</v>
      </c>
      <c r="I117" t="s">
        <v>299</v>
      </c>
      <c r="J117" t="s">
        <v>176</v>
      </c>
      <c r="K117" t="s">
        <v>300</v>
      </c>
      <c r="L117" t="s">
        <v>220</v>
      </c>
      <c r="M117" t="s">
        <v>221</v>
      </c>
    </row>
    <row r="118" spans="1:13" ht="12.75">
      <c r="A118" t="str">
        <f>HYPERLINK("http://www.onsemi.com/PowerSolutions/product.do?id=1N6291ARL4G","1N6291ARL4G")</f>
        <v>1N6291ARL4G</v>
      </c>
      <c r="B118" t="str">
        <f t="shared" si="3"/>
        <v>1N6267A/D (77.0kB)</v>
      </c>
      <c r="C118" t="s">
        <v>168</v>
      </c>
      <c r="D118" t="s">
        <v>214</v>
      </c>
      <c r="E118" t="s">
        <v>297</v>
      </c>
      <c r="F118" t="s">
        <v>175</v>
      </c>
      <c r="G118" t="s">
        <v>298</v>
      </c>
      <c r="H118" t="s">
        <v>217</v>
      </c>
      <c r="I118" t="s">
        <v>299</v>
      </c>
      <c r="J118" t="s">
        <v>176</v>
      </c>
      <c r="K118" t="s">
        <v>300</v>
      </c>
      <c r="L118" t="s">
        <v>220</v>
      </c>
      <c r="M118" t="s">
        <v>221</v>
      </c>
    </row>
    <row r="119" spans="1:13" ht="12.75">
      <c r="A119" t="str">
        <f>HYPERLINK("http://www.onsemi.com/PowerSolutions/product.do?id=1N6292AG","1N6292AG")</f>
        <v>1N6292AG</v>
      </c>
      <c r="B119" t="str">
        <f t="shared" si="3"/>
        <v>1N6267A/D (77.0kB)</v>
      </c>
      <c r="C119" t="s">
        <v>168</v>
      </c>
      <c r="D119" t="s">
        <v>214</v>
      </c>
      <c r="E119" t="s">
        <v>301</v>
      </c>
      <c r="F119" t="s">
        <v>175</v>
      </c>
      <c r="G119" t="s">
        <v>306</v>
      </c>
      <c r="H119" t="s">
        <v>217</v>
      </c>
      <c r="I119" t="s">
        <v>307</v>
      </c>
      <c r="J119" t="s">
        <v>176</v>
      </c>
      <c r="K119" t="s">
        <v>308</v>
      </c>
      <c r="L119" t="s">
        <v>220</v>
      </c>
      <c r="M119" t="s">
        <v>221</v>
      </c>
    </row>
    <row r="120" spans="1:13" ht="12.75">
      <c r="A120" t="str">
        <f>HYPERLINK("http://www.onsemi.com/PowerSolutions/product.do?id=1N6292ARL4G","1N6292ARL4G")</f>
        <v>1N6292ARL4G</v>
      </c>
      <c r="B120" t="str">
        <f t="shared" si="3"/>
        <v>1N6267A/D (77.0kB)</v>
      </c>
      <c r="C120" t="s">
        <v>168</v>
      </c>
      <c r="D120" t="s">
        <v>214</v>
      </c>
      <c r="E120" t="s">
        <v>301</v>
      </c>
      <c r="F120" t="s">
        <v>175</v>
      </c>
      <c r="G120" t="s">
        <v>306</v>
      </c>
      <c r="H120" t="s">
        <v>217</v>
      </c>
      <c r="I120" t="s">
        <v>307</v>
      </c>
      <c r="J120" t="s">
        <v>176</v>
      </c>
      <c r="K120" t="s">
        <v>308</v>
      </c>
      <c r="L120" t="s">
        <v>220</v>
      </c>
      <c r="M120" t="s">
        <v>221</v>
      </c>
    </row>
    <row r="121" spans="1:13" ht="12.75">
      <c r="A121" t="str">
        <f>HYPERLINK("http://www.onsemi.com/PowerSolutions/product.do?id=1N6294ARL4G","1N6294ARL4G")</f>
        <v>1N6294ARL4G</v>
      </c>
      <c r="B121" t="str">
        <f t="shared" si="3"/>
        <v>1N6267A/D (77.0kB)</v>
      </c>
      <c r="C121" t="s">
        <v>168</v>
      </c>
      <c r="D121" t="s">
        <v>214</v>
      </c>
      <c r="E121" t="s">
        <v>321</v>
      </c>
      <c r="F121" t="s">
        <v>175</v>
      </c>
      <c r="G121" t="s">
        <v>322</v>
      </c>
      <c r="H121" t="s">
        <v>217</v>
      </c>
      <c r="I121" t="s">
        <v>323</v>
      </c>
      <c r="J121" t="s">
        <v>176</v>
      </c>
      <c r="K121" t="s">
        <v>324</v>
      </c>
      <c r="L121" t="s">
        <v>220</v>
      </c>
      <c r="M121" t="s">
        <v>221</v>
      </c>
    </row>
    <row r="122" spans="1:13" ht="12.75">
      <c r="A122" t="str">
        <f>HYPERLINK("http://www.onsemi.com/PowerSolutions/product.do?id=1N6295AG","1N6295AG")</f>
        <v>1N6295AG</v>
      </c>
      <c r="B122" t="str">
        <f t="shared" si="3"/>
        <v>1N6267A/D (77.0kB)</v>
      </c>
      <c r="C122" t="s">
        <v>168</v>
      </c>
      <c r="D122" t="s">
        <v>214</v>
      </c>
      <c r="E122" t="s">
        <v>362</v>
      </c>
      <c r="F122" t="s">
        <v>175</v>
      </c>
      <c r="G122" t="s">
        <v>193</v>
      </c>
      <c r="H122" t="s">
        <v>217</v>
      </c>
      <c r="I122" t="s">
        <v>363</v>
      </c>
      <c r="J122" t="s">
        <v>176</v>
      </c>
      <c r="K122" t="s">
        <v>364</v>
      </c>
      <c r="L122" t="s">
        <v>220</v>
      </c>
      <c r="M122" t="s">
        <v>365</v>
      </c>
    </row>
    <row r="123" spans="1:13" ht="12.75">
      <c r="A123" t="str">
        <f>HYPERLINK("http://www.onsemi.com/PowerSolutions/product.do?id=1N6373G","1N6373G")</f>
        <v>1N6373G</v>
      </c>
      <c r="B123" t="str">
        <f aca="true" t="shared" si="4" ref="B123:B131">HYPERLINK("http://www.onsemi.com/pub/Collateral/1N6373-D.PDF","1N6373/D (92.0kB)")</f>
        <v>1N6373/D (92.0kB)</v>
      </c>
      <c r="C123" t="s">
        <v>168</v>
      </c>
      <c r="D123" t="s">
        <v>214</v>
      </c>
      <c r="E123" t="s">
        <v>366</v>
      </c>
      <c r="F123" t="s">
        <v>175</v>
      </c>
      <c r="G123" t="s">
        <v>367</v>
      </c>
      <c r="H123" t="s">
        <v>217</v>
      </c>
      <c r="I123" t="s">
        <v>176</v>
      </c>
      <c r="J123" t="s">
        <v>359</v>
      </c>
      <c r="K123" t="s">
        <v>224</v>
      </c>
      <c r="L123" t="s">
        <v>220</v>
      </c>
      <c r="M123" t="s">
        <v>342</v>
      </c>
    </row>
    <row r="124" spans="1:13" ht="12.75">
      <c r="A124" t="str">
        <f>HYPERLINK("http://www.onsemi.com/PowerSolutions/product.do?id=1N6373RL4G","1N6373RL4G")</f>
        <v>1N6373RL4G</v>
      </c>
      <c r="B124" t="str">
        <f t="shared" si="4"/>
        <v>1N6373/D (92.0kB)</v>
      </c>
      <c r="C124" t="s">
        <v>168</v>
      </c>
      <c r="D124" t="s">
        <v>214</v>
      </c>
      <c r="E124" t="s">
        <v>366</v>
      </c>
      <c r="F124" t="s">
        <v>175</v>
      </c>
      <c r="G124" t="s">
        <v>367</v>
      </c>
      <c r="H124" t="s">
        <v>217</v>
      </c>
      <c r="I124" t="s">
        <v>176</v>
      </c>
      <c r="J124" t="s">
        <v>359</v>
      </c>
      <c r="K124" t="s">
        <v>224</v>
      </c>
      <c r="L124" t="s">
        <v>220</v>
      </c>
      <c r="M124" t="s">
        <v>368</v>
      </c>
    </row>
    <row r="125" spans="1:13" ht="12.75">
      <c r="A125" t="str">
        <f>HYPERLINK("http://www.onsemi.com/PowerSolutions/product.do?id=1N6376G","1N6376G")</f>
        <v>1N6376G</v>
      </c>
      <c r="B125" t="str">
        <f t="shared" si="4"/>
        <v>1N6373/D (92.0kB)</v>
      </c>
      <c r="C125" t="s">
        <v>168</v>
      </c>
      <c r="D125" t="s">
        <v>214</v>
      </c>
      <c r="E125" t="s">
        <v>369</v>
      </c>
      <c r="F125" t="s">
        <v>175</v>
      </c>
      <c r="H125" t="s">
        <v>217</v>
      </c>
      <c r="I125" t="s">
        <v>327</v>
      </c>
      <c r="J125" t="s">
        <v>370</v>
      </c>
      <c r="K125" t="s">
        <v>237</v>
      </c>
      <c r="L125" t="s">
        <v>220</v>
      </c>
      <c r="M125" t="s">
        <v>221</v>
      </c>
    </row>
    <row r="126" spans="1:13" ht="12.75">
      <c r="A126" t="str">
        <f>HYPERLINK("http://www.onsemi.com/PowerSolutions/product.do?id=1N6376RL4G","1N6376RL4G")</f>
        <v>1N6376RL4G</v>
      </c>
      <c r="B126" t="str">
        <f t="shared" si="4"/>
        <v>1N6373/D (92.0kB)</v>
      </c>
      <c r="C126" t="s">
        <v>168</v>
      </c>
      <c r="D126" t="s">
        <v>214</v>
      </c>
      <c r="E126" t="s">
        <v>369</v>
      </c>
      <c r="F126" t="s">
        <v>175</v>
      </c>
      <c r="H126" t="s">
        <v>217</v>
      </c>
      <c r="I126" t="s">
        <v>327</v>
      </c>
      <c r="J126" t="s">
        <v>370</v>
      </c>
      <c r="K126" t="s">
        <v>237</v>
      </c>
      <c r="L126" t="s">
        <v>220</v>
      </c>
      <c r="M126" t="s">
        <v>221</v>
      </c>
    </row>
    <row r="127" spans="1:13" ht="12.75">
      <c r="A127" t="str">
        <f>HYPERLINK("http://www.onsemi.com/PowerSolutions/product.do?id=1N6377G","1N6377G")</f>
        <v>1N6377G</v>
      </c>
      <c r="B127" t="str">
        <f t="shared" si="4"/>
        <v>1N6373/D (92.0kB)</v>
      </c>
      <c r="C127" t="s">
        <v>168</v>
      </c>
      <c r="D127" t="s">
        <v>214</v>
      </c>
      <c r="E127" t="s">
        <v>371</v>
      </c>
      <c r="F127" t="s">
        <v>175</v>
      </c>
      <c r="H127" t="s">
        <v>217</v>
      </c>
      <c r="I127" t="s">
        <v>235</v>
      </c>
      <c r="J127" t="s">
        <v>370</v>
      </c>
      <c r="K127" t="s">
        <v>196</v>
      </c>
      <c r="L127" t="s">
        <v>220</v>
      </c>
      <c r="M127" t="s">
        <v>221</v>
      </c>
    </row>
    <row r="128" spans="1:13" ht="12.75">
      <c r="A128" t="str">
        <f>HYPERLINK("http://www.onsemi.com/PowerSolutions/product.do?id=1N6377RL4G","1N6377RL4G")</f>
        <v>1N6377RL4G</v>
      </c>
      <c r="B128" t="str">
        <f t="shared" si="4"/>
        <v>1N6373/D (92.0kB)</v>
      </c>
      <c r="C128" t="s">
        <v>168</v>
      </c>
      <c r="D128" t="s">
        <v>214</v>
      </c>
      <c r="E128" t="s">
        <v>371</v>
      </c>
      <c r="F128" t="s">
        <v>175</v>
      </c>
      <c r="H128" t="s">
        <v>217</v>
      </c>
      <c r="I128" t="s">
        <v>235</v>
      </c>
      <c r="J128" t="s">
        <v>370</v>
      </c>
      <c r="K128" t="s">
        <v>196</v>
      </c>
      <c r="L128" t="s">
        <v>220</v>
      </c>
      <c r="M128" t="s">
        <v>221</v>
      </c>
    </row>
    <row r="129" spans="1:13" ht="12.75">
      <c r="A129" t="str">
        <f>HYPERLINK("http://www.onsemi.com/PowerSolutions/product.do?id=1N6380G","1N6380G")</f>
        <v>1N6380G</v>
      </c>
      <c r="B129" t="str">
        <f t="shared" si="4"/>
        <v>1N6373/D (92.0kB)</v>
      </c>
      <c r="C129" t="s">
        <v>168</v>
      </c>
      <c r="D129" t="s">
        <v>214</v>
      </c>
      <c r="E129" t="s">
        <v>372</v>
      </c>
      <c r="F129" t="s">
        <v>175</v>
      </c>
      <c r="H129" t="s">
        <v>217</v>
      </c>
      <c r="I129" t="s">
        <v>266</v>
      </c>
      <c r="J129" t="s">
        <v>370</v>
      </c>
      <c r="K129" t="s">
        <v>373</v>
      </c>
      <c r="L129" t="s">
        <v>220</v>
      </c>
      <c r="M129" t="s">
        <v>221</v>
      </c>
    </row>
    <row r="130" spans="1:13" ht="12.75">
      <c r="A130" t="str">
        <f>HYPERLINK("http://www.onsemi.com/PowerSolutions/product.do?id=1N6380RL4G","1N6380RL4G")</f>
        <v>1N6380RL4G</v>
      </c>
      <c r="B130" t="str">
        <f t="shared" si="4"/>
        <v>1N6373/D (92.0kB)</v>
      </c>
      <c r="C130" t="s">
        <v>168</v>
      </c>
      <c r="D130" t="s">
        <v>214</v>
      </c>
      <c r="E130" t="s">
        <v>372</v>
      </c>
      <c r="F130" t="s">
        <v>175</v>
      </c>
      <c r="H130" t="s">
        <v>217</v>
      </c>
      <c r="I130" t="s">
        <v>266</v>
      </c>
      <c r="J130" t="s">
        <v>370</v>
      </c>
      <c r="K130" t="s">
        <v>373</v>
      </c>
      <c r="L130" t="s">
        <v>220</v>
      </c>
      <c r="M130" t="s">
        <v>221</v>
      </c>
    </row>
    <row r="131" spans="1:13" ht="12.75">
      <c r="A131" t="str">
        <f>HYPERLINK("http://www.onsemi.com/PowerSolutions/product.do?id=1N6381G","1N6381G")</f>
        <v>1N6381G</v>
      </c>
      <c r="B131" t="str">
        <f t="shared" si="4"/>
        <v>1N6373/D (92.0kB)</v>
      </c>
      <c r="C131" t="s">
        <v>168</v>
      </c>
      <c r="D131" t="s">
        <v>214</v>
      </c>
      <c r="E131" t="s">
        <v>374</v>
      </c>
      <c r="F131" t="s">
        <v>175</v>
      </c>
      <c r="H131" t="s">
        <v>217</v>
      </c>
      <c r="I131" t="s">
        <v>375</v>
      </c>
      <c r="J131" t="s">
        <v>370</v>
      </c>
      <c r="K131" t="s">
        <v>376</v>
      </c>
      <c r="L131" t="s">
        <v>220</v>
      </c>
      <c r="M131" t="s">
        <v>221</v>
      </c>
    </row>
    <row r="132" spans="1:13" ht="12.75">
      <c r="A132" t="str">
        <f>HYPERLINK("http://www.onsemi.com/PowerSolutions/product.do?id=1PMT12AT1G","1PMT12AT1G")</f>
        <v>1PMT12AT1G</v>
      </c>
      <c r="B132" t="str">
        <f aca="true" t="shared" si="5" ref="B132:B139">HYPERLINK("http://www.onsemi.com/pub/Collateral/1PMT5.0AT3-D.PDF","1PMT5.0AT3/D (64.0kB)")</f>
        <v>1PMT5.0AT3/D (64.0kB)</v>
      </c>
      <c r="C132" t="s">
        <v>168</v>
      </c>
      <c r="D132" t="s">
        <v>214</v>
      </c>
      <c r="E132" t="s">
        <v>377</v>
      </c>
      <c r="F132" t="s">
        <v>175</v>
      </c>
      <c r="G132" t="s">
        <v>378</v>
      </c>
      <c r="H132" t="s">
        <v>311</v>
      </c>
      <c r="I132" t="s">
        <v>327</v>
      </c>
      <c r="J132" t="s">
        <v>177</v>
      </c>
      <c r="K132" t="s">
        <v>379</v>
      </c>
      <c r="L132" t="s">
        <v>380</v>
      </c>
      <c r="M132" t="s">
        <v>381</v>
      </c>
    </row>
    <row r="133" spans="1:13" ht="12.75">
      <c r="A133" t="str">
        <f>HYPERLINK("http://www.onsemi.com/PowerSolutions/product.do?id=1PMT12AT3G","1PMT12AT3G")</f>
        <v>1PMT12AT3G</v>
      </c>
      <c r="B133" t="str">
        <f t="shared" si="5"/>
        <v>1PMT5.0AT3/D (64.0kB)</v>
      </c>
      <c r="C133" t="s">
        <v>168</v>
      </c>
      <c r="D133" t="s">
        <v>214</v>
      </c>
      <c r="E133" t="s">
        <v>377</v>
      </c>
      <c r="F133" t="s">
        <v>175</v>
      </c>
      <c r="G133" t="s">
        <v>378</v>
      </c>
      <c r="H133" t="s">
        <v>311</v>
      </c>
      <c r="I133" t="s">
        <v>327</v>
      </c>
      <c r="J133" t="s">
        <v>177</v>
      </c>
      <c r="K133" t="s">
        <v>379</v>
      </c>
      <c r="L133" t="s">
        <v>380</v>
      </c>
      <c r="M133" t="s">
        <v>342</v>
      </c>
    </row>
    <row r="134" spans="1:13" ht="12.75">
      <c r="A134" t="str">
        <f>HYPERLINK("http://www.onsemi.com/PowerSolutions/product.do?id=1PMT16AT3G","1PMT16AT3G")</f>
        <v>1PMT16AT3G</v>
      </c>
      <c r="B134" t="str">
        <f t="shared" si="5"/>
        <v>1PMT5.0AT3/D (64.0kB)</v>
      </c>
      <c r="C134" t="s">
        <v>168</v>
      </c>
      <c r="D134" t="s">
        <v>214</v>
      </c>
      <c r="E134" t="s">
        <v>382</v>
      </c>
      <c r="F134" t="s">
        <v>175</v>
      </c>
      <c r="G134" t="s">
        <v>383</v>
      </c>
      <c r="H134" t="s">
        <v>311</v>
      </c>
      <c r="I134" t="s">
        <v>239</v>
      </c>
      <c r="J134" t="s">
        <v>177</v>
      </c>
      <c r="K134" t="s">
        <v>384</v>
      </c>
      <c r="L134" t="s">
        <v>380</v>
      </c>
      <c r="M134" t="s">
        <v>385</v>
      </c>
    </row>
    <row r="135" spans="1:13" ht="12.75">
      <c r="A135" t="str">
        <f>HYPERLINK("http://www.onsemi.com/PowerSolutions/product.do?id=1PMT22AT1G","1PMT22AT1G")</f>
        <v>1PMT22AT1G</v>
      </c>
      <c r="B135" t="str">
        <f t="shared" si="5"/>
        <v>1PMT5.0AT3/D (64.0kB)</v>
      </c>
      <c r="C135" t="s">
        <v>168</v>
      </c>
      <c r="D135" t="s">
        <v>214</v>
      </c>
      <c r="E135" t="s">
        <v>386</v>
      </c>
      <c r="F135" t="s">
        <v>175</v>
      </c>
      <c r="G135" t="s">
        <v>259</v>
      </c>
      <c r="H135" t="s">
        <v>387</v>
      </c>
      <c r="I135" t="s">
        <v>201</v>
      </c>
      <c r="J135" t="s">
        <v>177</v>
      </c>
      <c r="K135" t="s">
        <v>388</v>
      </c>
      <c r="L135" t="s">
        <v>380</v>
      </c>
      <c r="M135" t="s">
        <v>385</v>
      </c>
    </row>
    <row r="136" spans="1:13" ht="12.75">
      <c r="A136" t="str">
        <f>HYPERLINK("http://www.onsemi.com/PowerSolutions/product.do?id=1PMT26AT1G","1PMT26AT1G")</f>
        <v>1PMT26AT1G</v>
      </c>
      <c r="B136" t="str">
        <f t="shared" si="5"/>
        <v>1PMT5.0AT3/D (64.0kB)</v>
      </c>
      <c r="C136" t="s">
        <v>168</v>
      </c>
      <c r="D136" t="s">
        <v>214</v>
      </c>
      <c r="E136" t="s">
        <v>389</v>
      </c>
      <c r="F136" t="s">
        <v>175</v>
      </c>
      <c r="G136" t="s">
        <v>390</v>
      </c>
      <c r="H136" t="s">
        <v>387</v>
      </c>
      <c r="I136" t="s">
        <v>384</v>
      </c>
      <c r="J136" t="s">
        <v>176</v>
      </c>
      <c r="K136" t="s">
        <v>391</v>
      </c>
      <c r="L136" t="s">
        <v>380</v>
      </c>
      <c r="M136" t="s">
        <v>392</v>
      </c>
    </row>
    <row r="137" spans="1:13" ht="12.75">
      <c r="A137" t="str">
        <f>HYPERLINK("http://www.onsemi.com/PowerSolutions/product.do?id=1PMT33AT3G","1PMT33AT3G")</f>
        <v>1PMT33AT3G</v>
      </c>
      <c r="B137" t="str">
        <f t="shared" si="5"/>
        <v>1PMT5.0AT3/D (64.0kB)</v>
      </c>
      <c r="C137" t="s">
        <v>168</v>
      </c>
      <c r="D137" t="s">
        <v>214</v>
      </c>
      <c r="E137" t="s">
        <v>393</v>
      </c>
      <c r="F137" t="s">
        <v>175</v>
      </c>
      <c r="G137" t="s">
        <v>394</v>
      </c>
      <c r="H137" t="s">
        <v>311</v>
      </c>
      <c r="I137" t="s">
        <v>262</v>
      </c>
      <c r="J137" t="s">
        <v>177</v>
      </c>
      <c r="K137" t="s">
        <v>395</v>
      </c>
      <c r="L137" t="s">
        <v>380</v>
      </c>
      <c r="M137" t="s">
        <v>385</v>
      </c>
    </row>
    <row r="138" spans="1:13" ht="12.75">
      <c r="A138" t="str">
        <f>HYPERLINK("http://www.onsemi.com/PowerSolutions/product.do?id=1PMT5.0AT1G","1PMT5.0AT1G")</f>
        <v>1PMT5.0AT1G</v>
      </c>
      <c r="B138" t="str">
        <f t="shared" si="5"/>
        <v>1PMT5.0AT3/D (64.0kB)</v>
      </c>
      <c r="C138" t="s">
        <v>168</v>
      </c>
      <c r="D138" t="s">
        <v>214</v>
      </c>
      <c r="E138" t="s">
        <v>396</v>
      </c>
      <c r="F138" t="s">
        <v>175</v>
      </c>
      <c r="G138" t="s">
        <v>397</v>
      </c>
      <c r="H138" t="s">
        <v>387</v>
      </c>
      <c r="I138" t="s">
        <v>176</v>
      </c>
      <c r="J138" t="s">
        <v>398</v>
      </c>
      <c r="K138" t="s">
        <v>399</v>
      </c>
      <c r="L138" t="s">
        <v>380</v>
      </c>
      <c r="M138" t="s">
        <v>400</v>
      </c>
    </row>
    <row r="139" spans="1:13" ht="12.75">
      <c r="A139" t="str">
        <f>HYPERLINK("http://www.onsemi.com/PowerSolutions/product.do?id=1PMT5.0AT3G","1PMT5.0AT3G")</f>
        <v>1PMT5.0AT3G</v>
      </c>
      <c r="B139" t="str">
        <f t="shared" si="5"/>
        <v>1PMT5.0AT3/D (64.0kB)</v>
      </c>
      <c r="C139" t="s">
        <v>168</v>
      </c>
      <c r="D139" t="s">
        <v>214</v>
      </c>
      <c r="E139" t="s">
        <v>396</v>
      </c>
      <c r="F139" t="s">
        <v>175</v>
      </c>
      <c r="G139" t="s">
        <v>397</v>
      </c>
      <c r="H139" t="s">
        <v>387</v>
      </c>
      <c r="I139" t="s">
        <v>176</v>
      </c>
      <c r="J139" t="s">
        <v>398</v>
      </c>
      <c r="K139" t="s">
        <v>399</v>
      </c>
      <c r="L139" t="s">
        <v>380</v>
      </c>
      <c r="M139" t="s">
        <v>342</v>
      </c>
    </row>
    <row r="140" spans="1:13" ht="12.75">
      <c r="A140" t="str">
        <f>HYPERLINK("http://www.onsemi.com/PowerSolutions/product.do?id=1SMA10AT3","1SMA10AT3")</f>
        <v>1SMA10AT3</v>
      </c>
      <c r="B140" t="str">
        <f>HYPERLINK("http://www.onsemi.com/pub/Collateral/1SMA5.0AT3-D.PDF","1SMA5.0AT3/D (83.0kB)")</f>
        <v>1SMA5.0AT3/D (83.0kB)</v>
      </c>
      <c r="C140" t="s">
        <v>207</v>
      </c>
      <c r="D140" t="s">
        <v>214</v>
      </c>
      <c r="E140" t="s">
        <v>401</v>
      </c>
      <c r="F140" t="s">
        <v>175</v>
      </c>
      <c r="G140" t="s">
        <v>402</v>
      </c>
      <c r="H140" t="s">
        <v>403</v>
      </c>
      <c r="I140" t="s">
        <v>216</v>
      </c>
      <c r="J140" t="s">
        <v>404</v>
      </c>
      <c r="K140" t="s">
        <v>405</v>
      </c>
      <c r="L140" t="s">
        <v>406</v>
      </c>
      <c r="M140" t="s">
        <v>407</v>
      </c>
    </row>
    <row r="141" spans="1:13" ht="12.75">
      <c r="A141" t="str">
        <f>HYPERLINK("http://www.onsemi.com/PowerSolutions/product.do?id=1SMA10AT3G","1SMA10AT3G")</f>
        <v>1SMA10AT3G</v>
      </c>
      <c r="B141" t="str">
        <f>HYPERLINK("http://www.onsemi.com/pub/Collateral/1SMA5.0AT3-D.PDF","1SMA5.0AT3/D (83.0kB)")</f>
        <v>1SMA5.0AT3/D (83.0kB)</v>
      </c>
      <c r="C141" t="s">
        <v>168</v>
      </c>
      <c r="D141" t="s">
        <v>214</v>
      </c>
      <c r="E141" t="s">
        <v>401</v>
      </c>
      <c r="F141" t="s">
        <v>175</v>
      </c>
      <c r="G141" t="s">
        <v>402</v>
      </c>
      <c r="H141" t="s">
        <v>403</v>
      </c>
      <c r="I141" t="s">
        <v>216</v>
      </c>
      <c r="J141" t="s">
        <v>404</v>
      </c>
      <c r="K141" t="s">
        <v>405</v>
      </c>
      <c r="L141" t="s">
        <v>406</v>
      </c>
      <c r="M141" t="s">
        <v>407</v>
      </c>
    </row>
    <row r="142" spans="1:13" ht="12.75">
      <c r="A142" t="str">
        <f>HYPERLINK("http://www.onsemi.com/PowerSolutions/product.do?id=1SMA10CAT3G","1SMA10CAT3G")</f>
        <v>1SMA10CAT3G</v>
      </c>
      <c r="B142" t="str">
        <f>HYPERLINK("http://www.onsemi.com/pub/Collateral/1SMA10CAT3-D.PDF","1SMA10CAT3/D (80.0kB)")</f>
        <v>1SMA10CAT3/D (80.0kB)</v>
      </c>
      <c r="C142" t="s">
        <v>168</v>
      </c>
      <c r="D142" t="s">
        <v>214</v>
      </c>
      <c r="E142" t="s">
        <v>408</v>
      </c>
      <c r="F142" t="s">
        <v>409</v>
      </c>
      <c r="G142" t="s">
        <v>402</v>
      </c>
      <c r="H142" t="s">
        <v>403</v>
      </c>
      <c r="I142" t="s">
        <v>216</v>
      </c>
      <c r="J142" t="s">
        <v>404</v>
      </c>
      <c r="K142" t="s">
        <v>405</v>
      </c>
      <c r="L142" t="s">
        <v>406</v>
      </c>
      <c r="M142" t="s">
        <v>410</v>
      </c>
    </row>
    <row r="143" spans="1:13" ht="12.75">
      <c r="A143" t="str">
        <f>HYPERLINK("http://www.onsemi.com/PowerSolutions/product.do?id=1SMA11AT3G","1SMA11AT3G")</f>
        <v>1SMA11AT3G</v>
      </c>
      <c r="B143" t="str">
        <f>HYPERLINK("http://www.onsemi.com/pub/Collateral/1SMA5.0AT3-D.PDF","1SMA5.0AT3/D (83.0kB)")</f>
        <v>1SMA5.0AT3/D (83.0kB)</v>
      </c>
      <c r="C143" t="s">
        <v>168</v>
      </c>
      <c r="D143" t="s">
        <v>214</v>
      </c>
      <c r="E143" t="s">
        <v>411</v>
      </c>
      <c r="F143" t="s">
        <v>175</v>
      </c>
      <c r="G143" t="s">
        <v>412</v>
      </c>
      <c r="H143" t="s">
        <v>403</v>
      </c>
      <c r="I143" t="s">
        <v>223</v>
      </c>
      <c r="J143" t="s">
        <v>404</v>
      </c>
      <c r="K143" t="s">
        <v>233</v>
      </c>
      <c r="L143" t="s">
        <v>406</v>
      </c>
      <c r="M143" t="s">
        <v>407</v>
      </c>
    </row>
    <row r="144" spans="1:13" ht="12.75">
      <c r="A144" t="str">
        <f>HYPERLINK("http://www.onsemi.com/PowerSolutions/product.do?id=1SMA12AT3G","1SMA12AT3G")</f>
        <v>1SMA12AT3G</v>
      </c>
      <c r="B144" t="str">
        <f>HYPERLINK("http://www.onsemi.com/pub/Collateral/1SMA5.0AT3-D.PDF","1SMA5.0AT3/D (83.0kB)")</f>
        <v>1SMA5.0AT3/D (83.0kB)</v>
      </c>
      <c r="C144" t="s">
        <v>168</v>
      </c>
      <c r="D144" t="s">
        <v>214</v>
      </c>
      <c r="E144" t="s">
        <v>413</v>
      </c>
      <c r="F144" t="s">
        <v>175</v>
      </c>
      <c r="G144" t="s">
        <v>378</v>
      </c>
      <c r="H144" t="s">
        <v>403</v>
      </c>
      <c r="I144" t="s">
        <v>327</v>
      </c>
      <c r="J144" t="s">
        <v>404</v>
      </c>
      <c r="K144" t="s">
        <v>379</v>
      </c>
      <c r="L144" t="s">
        <v>406</v>
      </c>
      <c r="M144" t="s">
        <v>407</v>
      </c>
    </row>
    <row r="145" spans="1:13" ht="12.75">
      <c r="A145" t="str">
        <f>HYPERLINK("http://www.onsemi.com/PowerSolutions/product.do?id=1SMA12CAT3G","1SMA12CAT3G")</f>
        <v>1SMA12CAT3G</v>
      </c>
      <c r="B145" t="str">
        <f>HYPERLINK("http://www.onsemi.com/pub/Collateral/1SMA10CAT3-D.PDF","1SMA10CAT3/D (80.0kB)")</f>
        <v>1SMA10CAT3/D (80.0kB)</v>
      </c>
      <c r="C145" t="s">
        <v>168</v>
      </c>
      <c r="D145" t="s">
        <v>214</v>
      </c>
      <c r="E145" t="s">
        <v>414</v>
      </c>
      <c r="F145" t="s">
        <v>409</v>
      </c>
      <c r="G145" t="s">
        <v>378</v>
      </c>
      <c r="H145" t="s">
        <v>403</v>
      </c>
      <c r="I145" t="s">
        <v>327</v>
      </c>
      <c r="J145" t="s">
        <v>404</v>
      </c>
      <c r="K145" t="s">
        <v>379</v>
      </c>
      <c r="L145" t="s">
        <v>406</v>
      </c>
      <c r="M145" t="s">
        <v>415</v>
      </c>
    </row>
    <row r="146" spans="1:13" ht="12.75">
      <c r="A146" t="str">
        <f>HYPERLINK("http://www.onsemi.com/PowerSolutions/product.do?id=1SMA13AT3G","1SMA13AT3G")</f>
        <v>1SMA13AT3G</v>
      </c>
      <c r="B146" t="str">
        <f>HYPERLINK("http://www.onsemi.com/pub/Collateral/1SMA5.0AT3-D.PDF","1SMA5.0AT3/D (83.0kB)")</f>
        <v>1SMA5.0AT3/D (83.0kB)</v>
      </c>
      <c r="C146" t="s">
        <v>168</v>
      </c>
      <c r="D146" t="s">
        <v>214</v>
      </c>
      <c r="E146" t="s">
        <v>416</v>
      </c>
      <c r="F146" t="s">
        <v>175</v>
      </c>
      <c r="G146" t="s">
        <v>417</v>
      </c>
      <c r="H146" t="s">
        <v>403</v>
      </c>
      <c r="I146" t="s">
        <v>231</v>
      </c>
      <c r="J146" t="s">
        <v>404</v>
      </c>
      <c r="K146" t="s">
        <v>418</v>
      </c>
      <c r="L146" t="s">
        <v>406</v>
      </c>
      <c r="M146" t="s">
        <v>407</v>
      </c>
    </row>
    <row r="147" spans="1:13" ht="12.75">
      <c r="A147" t="str">
        <f>HYPERLINK("http://www.onsemi.com/PowerSolutions/product.do?id=1SMA13CAT3G","1SMA13CAT3G")</f>
        <v>1SMA13CAT3G</v>
      </c>
      <c r="B147" t="str">
        <f>HYPERLINK("http://www.onsemi.com/pub/Collateral/1SMA10CAT3-D.PDF","1SMA10CAT3/D (80.0kB)")</f>
        <v>1SMA10CAT3/D (80.0kB)</v>
      </c>
      <c r="C147" t="s">
        <v>168</v>
      </c>
      <c r="D147" t="s">
        <v>214</v>
      </c>
      <c r="E147" t="s">
        <v>419</v>
      </c>
      <c r="F147" t="s">
        <v>409</v>
      </c>
      <c r="G147" t="s">
        <v>417</v>
      </c>
      <c r="H147" t="s">
        <v>403</v>
      </c>
      <c r="I147" t="s">
        <v>231</v>
      </c>
      <c r="J147" t="s">
        <v>404</v>
      </c>
      <c r="K147" t="s">
        <v>418</v>
      </c>
      <c r="L147" t="s">
        <v>406</v>
      </c>
      <c r="M147" t="s">
        <v>415</v>
      </c>
    </row>
    <row r="148" spans="1:13" ht="12.75">
      <c r="A148" t="str">
        <f>HYPERLINK("http://www.onsemi.com/PowerSolutions/product.do?id=1SMA15AT3G","1SMA15AT3G")</f>
        <v>1SMA15AT3G</v>
      </c>
      <c r="B148" t="str">
        <f>HYPERLINK("http://www.onsemi.com/pub/Collateral/1SMA5.0AT3-D.PDF","1SMA5.0AT3/D (83.0kB)")</f>
        <v>1SMA5.0AT3/D (83.0kB)</v>
      </c>
      <c r="C148" t="s">
        <v>168</v>
      </c>
      <c r="D148" t="s">
        <v>214</v>
      </c>
      <c r="E148" t="s">
        <v>420</v>
      </c>
      <c r="F148" t="s">
        <v>175</v>
      </c>
      <c r="G148" t="s">
        <v>421</v>
      </c>
      <c r="H148" t="s">
        <v>403</v>
      </c>
      <c r="I148" t="s">
        <v>235</v>
      </c>
      <c r="J148" t="s">
        <v>404</v>
      </c>
      <c r="K148" t="s">
        <v>422</v>
      </c>
      <c r="L148" t="s">
        <v>406</v>
      </c>
      <c r="M148" t="s">
        <v>407</v>
      </c>
    </row>
    <row r="149" spans="1:13" ht="12.75">
      <c r="A149" t="str">
        <f>HYPERLINK("http://www.onsemi.com/PowerSolutions/product.do?id=1SMA15CAT3G","1SMA15CAT3G")</f>
        <v>1SMA15CAT3G</v>
      </c>
      <c r="B149" t="str">
        <f>HYPERLINK("http://www.onsemi.com/pub/Collateral/1SMA10CAT3-D.PDF","1SMA10CAT3/D (80.0kB)")</f>
        <v>1SMA10CAT3/D (80.0kB)</v>
      </c>
      <c r="C149" t="s">
        <v>168</v>
      </c>
      <c r="D149" t="s">
        <v>214</v>
      </c>
      <c r="E149" t="s">
        <v>423</v>
      </c>
      <c r="F149" t="s">
        <v>409</v>
      </c>
      <c r="G149" t="s">
        <v>421</v>
      </c>
      <c r="H149" t="s">
        <v>403</v>
      </c>
      <c r="I149" t="s">
        <v>235</v>
      </c>
      <c r="J149" t="s">
        <v>404</v>
      </c>
      <c r="K149" t="s">
        <v>422</v>
      </c>
      <c r="L149" t="s">
        <v>406</v>
      </c>
      <c r="M149" t="s">
        <v>415</v>
      </c>
    </row>
    <row r="150" spans="1:13" ht="12.75">
      <c r="A150" t="str">
        <f>HYPERLINK("http://www.onsemi.com/PowerSolutions/product.do?id=1SMA16AT3","1SMA16AT3")</f>
        <v>1SMA16AT3</v>
      </c>
      <c r="B150" t="str">
        <f>HYPERLINK("http://www.onsemi.com/pub/Collateral/1SMA5.0AT3-D.PDF","1SMA5.0AT3/D (83.0kB)")</f>
        <v>1SMA5.0AT3/D (83.0kB)</v>
      </c>
      <c r="C150" t="s">
        <v>207</v>
      </c>
      <c r="D150" t="s">
        <v>214</v>
      </c>
      <c r="E150" t="s">
        <v>424</v>
      </c>
      <c r="F150" t="s">
        <v>175</v>
      </c>
      <c r="G150" t="s">
        <v>383</v>
      </c>
      <c r="H150" t="s">
        <v>403</v>
      </c>
      <c r="I150" t="s">
        <v>239</v>
      </c>
      <c r="J150" t="s">
        <v>404</v>
      </c>
      <c r="K150" t="s">
        <v>384</v>
      </c>
      <c r="L150" t="s">
        <v>406</v>
      </c>
      <c r="M150" t="s">
        <v>407</v>
      </c>
    </row>
    <row r="151" spans="1:13" ht="12.75">
      <c r="A151" t="str">
        <f>HYPERLINK("http://www.onsemi.com/PowerSolutions/product.do?id=1SMA16AT3G","1SMA16AT3G")</f>
        <v>1SMA16AT3G</v>
      </c>
      <c r="B151" t="str">
        <f>HYPERLINK("http://www.onsemi.com/pub/Collateral/1SMA5.0AT3-D.PDF","1SMA5.0AT3/D (83.0kB)")</f>
        <v>1SMA5.0AT3/D (83.0kB)</v>
      </c>
      <c r="C151" t="s">
        <v>168</v>
      </c>
      <c r="D151" t="s">
        <v>214</v>
      </c>
      <c r="E151" t="s">
        <v>424</v>
      </c>
      <c r="F151" t="s">
        <v>175</v>
      </c>
      <c r="G151" t="s">
        <v>383</v>
      </c>
      <c r="H151" t="s">
        <v>403</v>
      </c>
      <c r="I151" t="s">
        <v>239</v>
      </c>
      <c r="J151" t="s">
        <v>404</v>
      </c>
      <c r="K151" t="s">
        <v>384</v>
      </c>
      <c r="L151" t="s">
        <v>406</v>
      </c>
      <c r="M151" t="s">
        <v>407</v>
      </c>
    </row>
    <row r="152" spans="1:13" ht="12.75">
      <c r="A152" t="str">
        <f>HYPERLINK("http://www.onsemi.com/PowerSolutions/product.do?id=1SMA16CAT3G","1SMA16CAT3G")</f>
        <v>1SMA16CAT3G</v>
      </c>
      <c r="B152" t="str">
        <f>HYPERLINK("http://www.onsemi.com/pub/Collateral/1SMA10CAT3-D.PDF","1SMA10CAT3/D (80.0kB)")</f>
        <v>1SMA10CAT3/D (80.0kB)</v>
      </c>
      <c r="C152" t="s">
        <v>168</v>
      </c>
      <c r="D152" t="s">
        <v>214</v>
      </c>
      <c r="E152" t="s">
        <v>425</v>
      </c>
      <c r="F152" t="s">
        <v>409</v>
      </c>
      <c r="G152" t="s">
        <v>383</v>
      </c>
      <c r="H152" t="s">
        <v>403</v>
      </c>
      <c r="I152" t="s">
        <v>239</v>
      </c>
      <c r="J152" t="s">
        <v>404</v>
      </c>
      <c r="K152" t="s">
        <v>384</v>
      </c>
      <c r="L152" t="s">
        <v>406</v>
      </c>
      <c r="M152" t="s">
        <v>415</v>
      </c>
    </row>
    <row r="153" spans="1:13" ht="12.75">
      <c r="A153" t="str">
        <f>HYPERLINK("http://www.onsemi.com/PowerSolutions/product.do?id=1SMA17AT3G","1SMA17AT3G")</f>
        <v>1SMA17AT3G</v>
      </c>
      <c r="B153" t="str">
        <f>HYPERLINK("http://www.onsemi.com/pub/Collateral/1SMA5.0AT3-D.PDF","1SMA5.0AT3/D (83.0kB)")</f>
        <v>1SMA5.0AT3/D (83.0kB)</v>
      </c>
      <c r="C153" t="s">
        <v>168</v>
      </c>
      <c r="D153" t="s">
        <v>214</v>
      </c>
      <c r="E153" t="s">
        <v>426</v>
      </c>
      <c r="F153" t="s">
        <v>175</v>
      </c>
      <c r="G153" t="s">
        <v>379</v>
      </c>
      <c r="H153" t="s">
        <v>403</v>
      </c>
      <c r="I153" t="s">
        <v>405</v>
      </c>
      <c r="J153" t="s">
        <v>404</v>
      </c>
      <c r="K153" t="s">
        <v>427</v>
      </c>
      <c r="L153" t="s">
        <v>406</v>
      </c>
      <c r="M153" t="s">
        <v>407</v>
      </c>
    </row>
    <row r="154" spans="1:13" ht="12.75">
      <c r="A154" t="str">
        <f>HYPERLINK("http://www.onsemi.com/PowerSolutions/product.do?id=1SMA18AT3G","1SMA18AT3G")</f>
        <v>1SMA18AT3G</v>
      </c>
      <c r="B154" t="str">
        <f>HYPERLINK("http://www.onsemi.com/pub/Collateral/1SMA5.0AT3-D.PDF","1SMA5.0AT3/D (83.0kB)")</f>
        <v>1SMA5.0AT3/D (83.0kB)</v>
      </c>
      <c r="C154" t="s">
        <v>168</v>
      </c>
      <c r="D154" t="s">
        <v>214</v>
      </c>
      <c r="E154" t="s">
        <v>428</v>
      </c>
      <c r="F154" t="s">
        <v>175</v>
      </c>
      <c r="G154" t="s">
        <v>429</v>
      </c>
      <c r="H154" t="s">
        <v>403</v>
      </c>
      <c r="I154" t="s">
        <v>243</v>
      </c>
      <c r="J154" t="s">
        <v>404</v>
      </c>
      <c r="K154" t="s">
        <v>430</v>
      </c>
      <c r="L154" t="s">
        <v>406</v>
      </c>
      <c r="M154" t="s">
        <v>407</v>
      </c>
    </row>
    <row r="155" spans="1:13" ht="12.75">
      <c r="A155" t="str">
        <f>HYPERLINK("http://www.onsemi.com/PowerSolutions/product.do?id=1SMA18CAT3G","1SMA18CAT3G")</f>
        <v>1SMA18CAT3G</v>
      </c>
      <c r="B155" t="str">
        <f>HYPERLINK("http://www.onsemi.com/pub/Collateral/1SMA10CAT3-D.PDF","1SMA10CAT3/D (80.0kB)")</f>
        <v>1SMA10CAT3/D (80.0kB)</v>
      </c>
      <c r="C155" t="s">
        <v>168</v>
      </c>
      <c r="D155" t="s">
        <v>214</v>
      </c>
      <c r="E155" t="s">
        <v>431</v>
      </c>
      <c r="F155" t="s">
        <v>409</v>
      </c>
      <c r="G155" t="s">
        <v>429</v>
      </c>
      <c r="H155" t="s">
        <v>403</v>
      </c>
      <c r="I155" t="s">
        <v>243</v>
      </c>
      <c r="J155" t="s">
        <v>404</v>
      </c>
      <c r="K155" t="s">
        <v>430</v>
      </c>
      <c r="L155" t="s">
        <v>406</v>
      </c>
      <c r="M155" t="s">
        <v>415</v>
      </c>
    </row>
    <row r="156" spans="1:13" ht="12.75">
      <c r="A156" t="str">
        <f>HYPERLINK("http://www.onsemi.com/PowerSolutions/product.do?id=1SMA20AT3G","1SMA20AT3G")</f>
        <v>1SMA20AT3G</v>
      </c>
      <c r="B156" t="str">
        <f>HYPERLINK("http://www.onsemi.com/pub/Collateral/1SMA5.0AT3-D.PDF","1SMA5.0AT3/D (83.0kB)")</f>
        <v>1SMA5.0AT3/D (83.0kB)</v>
      </c>
      <c r="C156" t="s">
        <v>168</v>
      </c>
      <c r="D156" t="s">
        <v>214</v>
      </c>
      <c r="E156" t="s">
        <v>432</v>
      </c>
      <c r="F156" t="s">
        <v>175</v>
      </c>
      <c r="G156" t="s">
        <v>433</v>
      </c>
      <c r="H156" t="s">
        <v>403</v>
      </c>
      <c r="I156" t="s">
        <v>247</v>
      </c>
      <c r="J156" t="s">
        <v>404</v>
      </c>
      <c r="K156" t="s">
        <v>434</v>
      </c>
      <c r="L156" t="s">
        <v>406</v>
      </c>
      <c r="M156" t="s">
        <v>407</v>
      </c>
    </row>
    <row r="157" spans="1:13" ht="12.75">
      <c r="A157" t="str">
        <f>HYPERLINK("http://www.onsemi.com/PowerSolutions/product.do?id=1SMA20CAT3G","1SMA20CAT3G")</f>
        <v>1SMA20CAT3G</v>
      </c>
      <c r="B157" t="str">
        <f>HYPERLINK("http://www.onsemi.com/pub/Collateral/1SMA10CAT3-D.PDF","1SMA10CAT3/D (80.0kB)")</f>
        <v>1SMA10CAT3/D (80.0kB)</v>
      </c>
      <c r="C157" t="s">
        <v>168</v>
      </c>
      <c r="D157" t="s">
        <v>214</v>
      </c>
      <c r="E157" t="s">
        <v>435</v>
      </c>
      <c r="F157" t="s">
        <v>409</v>
      </c>
      <c r="G157" t="s">
        <v>433</v>
      </c>
      <c r="H157" t="s">
        <v>403</v>
      </c>
      <c r="I157" t="s">
        <v>247</v>
      </c>
      <c r="J157" t="s">
        <v>404</v>
      </c>
      <c r="K157" t="s">
        <v>434</v>
      </c>
      <c r="L157" t="s">
        <v>406</v>
      </c>
      <c r="M157" t="s">
        <v>415</v>
      </c>
    </row>
    <row r="158" spans="1:13" ht="12.75">
      <c r="A158" t="str">
        <f>HYPERLINK("http://www.onsemi.com/PowerSolutions/product.do?id=1SMA22AT3G","1SMA22AT3G")</f>
        <v>1SMA22AT3G</v>
      </c>
      <c r="B158" t="str">
        <f>HYPERLINK("http://www.onsemi.com/pub/Collateral/1SMA5.0AT3-D.PDF","1SMA5.0AT3/D (83.0kB)")</f>
        <v>1SMA5.0AT3/D (83.0kB)</v>
      </c>
      <c r="C158" t="s">
        <v>168</v>
      </c>
      <c r="D158" t="s">
        <v>214</v>
      </c>
      <c r="E158" t="s">
        <v>436</v>
      </c>
      <c r="F158" t="s">
        <v>175</v>
      </c>
      <c r="G158" t="s">
        <v>437</v>
      </c>
      <c r="H158" t="s">
        <v>403</v>
      </c>
      <c r="I158" t="s">
        <v>201</v>
      </c>
      <c r="J158" t="s">
        <v>404</v>
      </c>
      <c r="K158" t="s">
        <v>388</v>
      </c>
      <c r="L158" t="s">
        <v>406</v>
      </c>
      <c r="M158" t="s">
        <v>407</v>
      </c>
    </row>
    <row r="159" spans="1:13" ht="12.75">
      <c r="A159" t="str">
        <f>HYPERLINK("http://www.onsemi.com/PowerSolutions/product.do?id=1SMA24AT3G","1SMA24AT3G")</f>
        <v>1SMA24AT3G</v>
      </c>
      <c r="B159" t="str">
        <f>HYPERLINK("http://www.onsemi.com/pub/Collateral/1SMA5.0AT3-D.PDF","1SMA5.0AT3/D (83.0kB)")</f>
        <v>1SMA5.0AT3/D (83.0kB)</v>
      </c>
      <c r="C159" t="s">
        <v>168</v>
      </c>
      <c r="D159" t="s">
        <v>214</v>
      </c>
      <c r="E159" t="s">
        <v>438</v>
      </c>
      <c r="F159" t="s">
        <v>175</v>
      </c>
      <c r="G159" t="s">
        <v>439</v>
      </c>
      <c r="H159" t="s">
        <v>403</v>
      </c>
      <c r="I159" t="s">
        <v>251</v>
      </c>
      <c r="J159" t="s">
        <v>404</v>
      </c>
      <c r="K159" t="s">
        <v>440</v>
      </c>
      <c r="L159" t="s">
        <v>406</v>
      </c>
      <c r="M159" t="s">
        <v>407</v>
      </c>
    </row>
    <row r="160" spans="1:13" ht="12.75">
      <c r="A160" t="str">
        <f>HYPERLINK("http://www.onsemi.com/PowerSolutions/product.do?id=1SMA24CAT3G","1SMA24CAT3G")</f>
        <v>1SMA24CAT3G</v>
      </c>
      <c r="B160" t="str">
        <f>HYPERLINK("http://www.onsemi.com/pub/Collateral/1SMA10CAT3-D.PDF","1SMA10CAT3/D (80.0kB)")</f>
        <v>1SMA10CAT3/D (80.0kB)</v>
      </c>
      <c r="C160" t="s">
        <v>168</v>
      </c>
      <c r="D160" t="s">
        <v>214</v>
      </c>
      <c r="E160" t="s">
        <v>441</v>
      </c>
      <c r="F160" t="s">
        <v>409</v>
      </c>
      <c r="G160" t="s">
        <v>439</v>
      </c>
      <c r="H160" t="s">
        <v>403</v>
      </c>
      <c r="I160" t="s">
        <v>251</v>
      </c>
      <c r="J160" t="s">
        <v>404</v>
      </c>
      <c r="K160" t="s">
        <v>440</v>
      </c>
      <c r="L160" t="s">
        <v>406</v>
      </c>
      <c r="M160" t="s">
        <v>415</v>
      </c>
    </row>
    <row r="161" spans="1:13" ht="12.75">
      <c r="A161" t="str">
        <f>HYPERLINK("http://www.onsemi.com/PowerSolutions/product.do?id=1SMA26AT3G","1SMA26AT3G")</f>
        <v>1SMA26AT3G</v>
      </c>
      <c r="B161" t="str">
        <f>HYPERLINK("http://www.onsemi.com/pub/Collateral/1SMA5.0AT3-D.PDF","1SMA5.0AT3/D (83.0kB)")</f>
        <v>1SMA5.0AT3/D (83.0kB)</v>
      </c>
      <c r="C161" t="s">
        <v>168</v>
      </c>
      <c r="D161" t="s">
        <v>214</v>
      </c>
      <c r="E161" t="s">
        <v>442</v>
      </c>
      <c r="F161" t="s">
        <v>175</v>
      </c>
      <c r="G161" t="s">
        <v>390</v>
      </c>
      <c r="H161" t="s">
        <v>403</v>
      </c>
      <c r="I161" t="s">
        <v>384</v>
      </c>
      <c r="J161" t="s">
        <v>404</v>
      </c>
      <c r="K161" t="s">
        <v>391</v>
      </c>
      <c r="L161" t="s">
        <v>406</v>
      </c>
      <c r="M161" t="s">
        <v>407</v>
      </c>
    </row>
    <row r="162" spans="1:13" ht="12.75">
      <c r="A162" t="str">
        <f>HYPERLINK("http://www.onsemi.com/PowerSolutions/product.do?id=1SMA26CAT3","1SMA26CAT3")</f>
        <v>1SMA26CAT3</v>
      </c>
      <c r="B162" t="str">
        <f>HYPERLINK("http://www.onsemi.com/pub/Collateral/1SMA10CAT3-D.PDF","1SMA10CAT3/D (80.0kB)")</f>
        <v>1SMA10CAT3/D (80.0kB)</v>
      </c>
      <c r="C162" t="s">
        <v>207</v>
      </c>
      <c r="D162" t="s">
        <v>214</v>
      </c>
      <c r="E162" t="s">
        <v>443</v>
      </c>
      <c r="F162" t="s">
        <v>409</v>
      </c>
      <c r="G162" t="s">
        <v>390</v>
      </c>
      <c r="H162" t="s">
        <v>403</v>
      </c>
      <c r="I162" t="s">
        <v>384</v>
      </c>
      <c r="J162" t="s">
        <v>404</v>
      </c>
      <c r="K162" t="s">
        <v>391</v>
      </c>
      <c r="L162" t="s">
        <v>406</v>
      </c>
      <c r="M162" t="s">
        <v>415</v>
      </c>
    </row>
    <row r="163" spans="1:13" ht="12.75">
      <c r="A163" t="str">
        <f>HYPERLINK("http://www.onsemi.com/PowerSolutions/product.do?id=1SMA26CAT3G","1SMA26CAT3G")</f>
        <v>1SMA26CAT3G</v>
      </c>
      <c r="B163" t="str">
        <f>HYPERLINK("http://www.onsemi.com/pub/Collateral/1SMA10CAT3-D.PDF","1SMA10CAT3/D (80.0kB)")</f>
        <v>1SMA10CAT3/D (80.0kB)</v>
      </c>
      <c r="C163" t="s">
        <v>168</v>
      </c>
      <c r="D163" t="s">
        <v>214</v>
      </c>
      <c r="E163" t="s">
        <v>443</v>
      </c>
      <c r="F163" t="s">
        <v>409</v>
      </c>
      <c r="G163" t="s">
        <v>390</v>
      </c>
      <c r="H163" t="s">
        <v>403</v>
      </c>
      <c r="I163" t="s">
        <v>384</v>
      </c>
      <c r="J163" t="s">
        <v>404</v>
      </c>
      <c r="K163" t="s">
        <v>391</v>
      </c>
      <c r="L163" t="s">
        <v>406</v>
      </c>
      <c r="M163" t="s">
        <v>415</v>
      </c>
    </row>
    <row r="164" spans="1:13" ht="12.75">
      <c r="A164" t="str">
        <f>HYPERLINK("http://www.onsemi.com/PowerSolutions/product.do?id=1SMA28AT3G","1SMA28AT3G")</f>
        <v>1SMA28AT3G</v>
      </c>
      <c r="B164" t="str">
        <f>HYPERLINK("http://www.onsemi.com/pub/Collateral/1SMA5.0AT3-D.PDF","1SMA5.0AT3/D (83.0kB)")</f>
        <v>1SMA5.0AT3/D (83.0kB)</v>
      </c>
      <c r="C164" t="s">
        <v>168</v>
      </c>
      <c r="D164" t="s">
        <v>214</v>
      </c>
      <c r="E164" t="s">
        <v>444</v>
      </c>
      <c r="F164" t="s">
        <v>175</v>
      </c>
      <c r="G164" t="s">
        <v>445</v>
      </c>
      <c r="H164" t="s">
        <v>403</v>
      </c>
      <c r="I164" t="s">
        <v>446</v>
      </c>
      <c r="J164" t="s">
        <v>404</v>
      </c>
      <c r="K164" t="s">
        <v>447</v>
      </c>
      <c r="L164" t="s">
        <v>406</v>
      </c>
      <c r="M164" t="s">
        <v>407</v>
      </c>
    </row>
    <row r="165" spans="1:13" ht="12.75">
      <c r="A165" t="str">
        <f>HYPERLINK("http://www.onsemi.com/PowerSolutions/product.do?id=1SMA28CAT3G","1SMA28CAT3G")</f>
        <v>1SMA28CAT3G</v>
      </c>
      <c r="B165" t="str">
        <f>HYPERLINK("http://www.onsemi.com/pub/Collateral/1SMA10CAT3-D.PDF","1SMA10CAT3/D (80.0kB)")</f>
        <v>1SMA10CAT3/D (80.0kB)</v>
      </c>
      <c r="C165" t="s">
        <v>168</v>
      </c>
      <c r="D165" t="s">
        <v>214</v>
      </c>
      <c r="E165" t="s">
        <v>448</v>
      </c>
      <c r="F165" t="s">
        <v>409</v>
      </c>
      <c r="G165" t="s">
        <v>445</v>
      </c>
      <c r="H165" t="s">
        <v>403</v>
      </c>
      <c r="I165" t="s">
        <v>446</v>
      </c>
      <c r="J165" t="s">
        <v>404</v>
      </c>
      <c r="K165" t="s">
        <v>447</v>
      </c>
      <c r="L165" t="s">
        <v>406</v>
      </c>
      <c r="M165" t="s">
        <v>415</v>
      </c>
    </row>
    <row r="166" spans="1:13" ht="12.75">
      <c r="A166" t="str">
        <f>HYPERLINK("http://www.onsemi.com/PowerSolutions/product.do?id=1SMA30AT3G","1SMA30AT3G")</f>
        <v>1SMA30AT3G</v>
      </c>
      <c r="B166" t="str">
        <f>HYPERLINK("http://www.onsemi.com/pub/Collateral/1SMA5.0AT3-D.PDF","1SMA5.0AT3/D (83.0kB)")</f>
        <v>1SMA5.0AT3/D (83.0kB)</v>
      </c>
      <c r="C166" t="s">
        <v>168</v>
      </c>
      <c r="D166" t="s">
        <v>214</v>
      </c>
      <c r="E166" t="s">
        <v>449</v>
      </c>
      <c r="F166" t="s">
        <v>175</v>
      </c>
      <c r="G166" t="s">
        <v>450</v>
      </c>
      <c r="H166" t="s">
        <v>403</v>
      </c>
      <c r="I166" t="s">
        <v>258</v>
      </c>
      <c r="J166" t="s">
        <v>404</v>
      </c>
      <c r="K166" t="s">
        <v>451</v>
      </c>
      <c r="L166" t="s">
        <v>406</v>
      </c>
      <c r="M166" t="s">
        <v>407</v>
      </c>
    </row>
    <row r="167" spans="1:13" ht="12.75">
      <c r="A167" t="str">
        <f>HYPERLINK("http://www.onsemi.com/PowerSolutions/product.do?id=1SMA30CAT3G","1SMA30CAT3G")</f>
        <v>1SMA30CAT3G</v>
      </c>
      <c r="B167" t="str">
        <f>HYPERLINK("http://www.onsemi.com/pub/Collateral/1SMA10CAT3-D.PDF","1SMA10CAT3/D (80.0kB)")</f>
        <v>1SMA10CAT3/D (80.0kB)</v>
      </c>
      <c r="C167" t="s">
        <v>168</v>
      </c>
      <c r="D167" t="s">
        <v>214</v>
      </c>
      <c r="E167" t="s">
        <v>452</v>
      </c>
      <c r="F167" t="s">
        <v>409</v>
      </c>
      <c r="G167" t="s">
        <v>450</v>
      </c>
      <c r="H167" t="s">
        <v>403</v>
      </c>
      <c r="I167" t="s">
        <v>258</v>
      </c>
      <c r="J167" t="s">
        <v>404</v>
      </c>
      <c r="K167" t="s">
        <v>451</v>
      </c>
      <c r="L167" t="s">
        <v>406</v>
      </c>
      <c r="M167" t="s">
        <v>415</v>
      </c>
    </row>
    <row r="168" spans="1:13" ht="12.75">
      <c r="A168" t="str">
        <f>HYPERLINK("http://www.onsemi.com/PowerSolutions/product.do?id=1SMA33AT3G","1SMA33AT3G")</f>
        <v>1SMA33AT3G</v>
      </c>
      <c r="B168" t="str">
        <f>HYPERLINK("http://www.onsemi.com/pub/Collateral/1SMA5.0AT3-D.PDF","1SMA5.0AT3/D (83.0kB)")</f>
        <v>1SMA5.0AT3/D (83.0kB)</v>
      </c>
      <c r="C168" t="s">
        <v>168</v>
      </c>
      <c r="D168" t="s">
        <v>214</v>
      </c>
      <c r="E168" t="s">
        <v>453</v>
      </c>
      <c r="F168" t="s">
        <v>175</v>
      </c>
      <c r="G168" t="s">
        <v>454</v>
      </c>
      <c r="H168" t="s">
        <v>403</v>
      </c>
      <c r="I168" t="s">
        <v>262</v>
      </c>
      <c r="J168" t="s">
        <v>404</v>
      </c>
      <c r="K168" t="s">
        <v>395</v>
      </c>
      <c r="L168" t="s">
        <v>406</v>
      </c>
      <c r="M168" t="s">
        <v>407</v>
      </c>
    </row>
    <row r="169" spans="1:13" ht="12.75">
      <c r="A169" t="str">
        <f>HYPERLINK("http://www.onsemi.com/PowerSolutions/product.do?id=1SMA33CAT3G","1SMA33CAT3G")</f>
        <v>1SMA33CAT3G</v>
      </c>
      <c r="B169" t="str">
        <f>HYPERLINK("http://www.onsemi.com/pub/Collateral/1SMA10CAT3-D.PDF","1SMA10CAT3/D (80.0kB)")</f>
        <v>1SMA10CAT3/D (80.0kB)</v>
      </c>
      <c r="C169" t="s">
        <v>168</v>
      </c>
      <c r="D169" t="s">
        <v>214</v>
      </c>
      <c r="E169" t="s">
        <v>455</v>
      </c>
      <c r="F169" t="s">
        <v>409</v>
      </c>
      <c r="G169" t="s">
        <v>454</v>
      </c>
      <c r="H169" t="s">
        <v>403</v>
      </c>
      <c r="I169" t="s">
        <v>262</v>
      </c>
      <c r="J169" t="s">
        <v>404</v>
      </c>
      <c r="K169" t="s">
        <v>395</v>
      </c>
      <c r="L169" t="s">
        <v>406</v>
      </c>
      <c r="M169" t="s">
        <v>415</v>
      </c>
    </row>
    <row r="170" spans="1:13" ht="12.75">
      <c r="A170" t="str">
        <f>HYPERLINK("http://www.onsemi.com/PowerSolutions/product.do?id=1SMA36AT3G","1SMA36AT3G")</f>
        <v>1SMA36AT3G</v>
      </c>
      <c r="B170" t="str">
        <f>HYPERLINK("http://www.onsemi.com/pub/Collateral/1SMA5.0AT3-D.PDF","1SMA5.0AT3/D (83.0kB)")</f>
        <v>1SMA5.0AT3/D (83.0kB)</v>
      </c>
      <c r="C170" t="s">
        <v>168</v>
      </c>
      <c r="D170" t="s">
        <v>214</v>
      </c>
      <c r="E170" t="s">
        <v>456</v>
      </c>
      <c r="F170" t="s">
        <v>175</v>
      </c>
      <c r="G170" t="s">
        <v>391</v>
      </c>
      <c r="H170" t="s">
        <v>403</v>
      </c>
      <c r="I170" t="s">
        <v>266</v>
      </c>
      <c r="J170" t="s">
        <v>404</v>
      </c>
      <c r="K170" t="s">
        <v>299</v>
      </c>
      <c r="L170" t="s">
        <v>406</v>
      </c>
      <c r="M170" t="s">
        <v>407</v>
      </c>
    </row>
    <row r="171" spans="1:13" ht="12.75">
      <c r="A171" t="str">
        <f>HYPERLINK("http://www.onsemi.com/PowerSolutions/product.do?id=1SMA36CAT3G","1SMA36CAT3G")</f>
        <v>1SMA36CAT3G</v>
      </c>
      <c r="B171" t="str">
        <f>HYPERLINK("http://www.onsemi.com/pub/Collateral/1SMA10CAT3-D.PDF","1SMA10CAT3/D (80.0kB)")</f>
        <v>1SMA10CAT3/D (80.0kB)</v>
      </c>
      <c r="C171" t="s">
        <v>168</v>
      </c>
      <c r="D171" t="s">
        <v>214</v>
      </c>
      <c r="E171" t="s">
        <v>457</v>
      </c>
      <c r="F171" t="s">
        <v>409</v>
      </c>
      <c r="G171" t="s">
        <v>391</v>
      </c>
      <c r="H171" t="s">
        <v>403</v>
      </c>
      <c r="I171" t="s">
        <v>266</v>
      </c>
      <c r="J171" t="s">
        <v>404</v>
      </c>
      <c r="K171" t="s">
        <v>299</v>
      </c>
      <c r="L171" t="s">
        <v>406</v>
      </c>
      <c r="M171" t="s">
        <v>415</v>
      </c>
    </row>
    <row r="172" spans="1:13" ht="12.75">
      <c r="A172" t="str">
        <f>HYPERLINK("http://www.onsemi.com/PowerSolutions/product.do?id=1SMA40AT3G","1SMA40AT3G")</f>
        <v>1SMA40AT3G</v>
      </c>
      <c r="B172" t="str">
        <f>HYPERLINK("http://www.onsemi.com/pub/Collateral/1SMA5.0AT3-D.PDF","1SMA5.0AT3/D (83.0kB)")</f>
        <v>1SMA5.0AT3/D (83.0kB)</v>
      </c>
      <c r="C172" t="s">
        <v>168</v>
      </c>
      <c r="D172" t="s">
        <v>214</v>
      </c>
      <c r="E172" t="s">
        <v>458</v>
      </c>
      <c r="F172" t="s">
        <v>175</v>
      </c>
      <c r="G172" t="s">
        <v>459</v>
      </c>
      <c r="H172" t="s">
        <v>403</v>
      </c>
      <c r="I172" t="s">
        <v>200</v>
      </c>
      <c r="J172" t="s">
        <v>404</v>
      </c>
      <c r="K172" t="s">
        <v>460</v>
      </c>
      <c r="L172" t="s">
        <v>406</v>
      </c>
      <c r="M172" t="s">
        <v>407</v>
      </c>
    </row>
    <row r="173" spans="1:13" ht="12.75">
      <c r="A173" t="str">
        <f>HYPERLINK("http://www.onsemi.com/PowerSolutions/product.do?id=1SMA40CAT3G","1SMA40CAT3G")</f>
        <v>1SMA40CAT3G</v>
      </c>
      <c r="B173" t="str">
        <f>HYPERLINK("http://www.onsemi.com/pub/Collateral/1SMA10CAT3-D.PDF","1SMA10CAT3/D (80.0kB)")</f>
        <v>1SMA10CAT3/D (80.0kB)</v>
      </c>
      <c r="C173" t="s">
        <v>168</v>
      </c>
      <c r="D173" t="s">
        <v>214</v>
      </c>
      <c r="E173" t="s">
        <v>461</v>
      </c>
      <c r="F173" t="s">
        <v>409</v>
      </c>
      <c r="G173" t="s">
        <v>459</v>
      </c>
      <c r="H173" t="s">
        <v>403</v>
      </c>
      <c r="I173" t="s">
        <v>200</v>
      </c>
      <c r="J173" t="s">
        <v>404</v>
      </c>
      <c r="K173" t="s">
        <v>460</v>
      </c>
      <c r="L173" t="s">
        <v>406</v>
      </c>
      <c r="M173" t="s">
        <v>415</v>
      </c>
    </row>
    <row r="174" spans="1:13" ht="12.75">
      <c r="A174" t="str">
        <f>HYPERLINK("http://www.onsemi.com/PowerSolutions/product.do?id=1SMA43AT3G","1SMA43AT3G")</f>
        <v>1SMA43AT3G</v>
      </c>
      <c r="B174" t="str">
        <f>HYPERLINK("http://www.onsemi.com/pub/Collateral/1SMA5.0AT3-D.PDF","1SMA5.0AT3/D (83.0kB)")</f>
        <v>1SMA5.0AT3/D (83.0kB)</v>
      </c>
      <c r="C174" t="s">
        <v>168</v>
      </c>
      <c r="D174" t="s">
        <v>214</v>
      </c>
      <c r="E174" t="s">
        <v>462</v>
      </c>
      <c r="F174" t="s">
        <v>175</v>
      </c>
      <c r="G174" t="s">
        <v>463</v>
      </c>
      <c r="H174" t="s">
        <v>403</v>
      </c>
      <c r="I174" t="s">
        <v>273</v>
      </c>
      <c r="J174" t="s">
        <v>404</v>
      </c>
      <c r="K174" t="s">
        <v>464</v>
      </c>
      <c r="L174" t="s">
        <v>406</v>
      </c>
      <c r="M174" t="s">
        <v>407</v>
      </c>
    </row>
    <row r="175" spans="1:13" ht="12.75">
      <c r="A175" t="str">
        <f>HYPERLINK("http://www.onsemi.com/PowerSolutions/product.do?id=1SMA45AT3G","1SMA45AT3G")</f>
        <v>1SMA45AT3G</v>
      </c>
      <c r="B175" t="str">
        <f>HYPERLINK("http://www.onsemi.com/pub/Collateral/1SMA5.0AT3-D.PDF","1SMA5.0AT3/D (83.0kB)")</f>
        <v>1SMA5.0AT3/D (83.0kB)</v>
      </c>
      <c r="C175" t="s">
        <v>168</v>
      </c>
      <c r="D175" t="s">
        <v>214</v>
      </c>
      <c r="E175" t="s">
        <v>465</v>
      </c>
      <c r="F175" t="s">
        <v>175</v>
      </c>
      <c r="G175" t="s">
        <v>466</v>
      </c>
      <c r="H175" t="s">
        <v>403</v>
      </c>
      <c r="I175" t="s">
        <v>375</v>
      </c>
      <c r="J175" t="s">
        <v>404</v>
      </c>
      <c r="K175" t="s">
        <v>467</v>
      </c>
      <c r="L175" t="s">
        <v>406</v>
      </c>
      <c r="M175" t="s">
        <v>407</v>
      </c>
    </row>
    <row r="176" spans="1:13" ht="12.75">
      <c r="A176" t="str">
        <f>HYPERLINK("http://www.onsemi.com/PowerSolutions/product.do?id=1SMA48AT3G","1SMA48AT3G")</f>
        <v>1SMA48AT3G</v>
      </c>
      <c r="B176" t="str">
        <f>HYPERLINK("http://www.onsemi.com/pub/Collateral/1SMA5.0AT3-D.PDF","1SMA5.0AT3/D (83.0kB)")</f>
        <v>1SMA5.0AT3/D (83.0kB)</v>
      </c>
      <c r="C176" t="s">
        <v>168</v>
      </c>
      <c r="D176" t="s">
        <v>214</v>
      </c>
      <c r="E176" t="s">
        <v>468</v>
      </c>
      <c r="F176" t="s">
        <v>175</v>
      </c>
      <c r="G176" t="s">
        <v>469</v>
      </c>
      <c r="H176" t="s">
        <v>403</v>
      </c>
      <c r="I176" t="s">
        <v>470</v>
      </c>
      <c r="J176" t="s">
        <v>404</v>
      </c>
      <c r="K176" t="s">
        <v>471</v>
      </c>
      <c r="L176" t="s">
        <v>406</v>
      </c>
      <c r="M176" t="s">
        <v>407</v>
      </c>
    </row>
    <row r="177" spans="1:13" ht="12.75">
      <c r="A177" t="str">
        <f>HYPERLINK("http://www.onsemi.com/PowerSolutions/product.do?id=1SMA48CAT3G","1SMA48CAT3G")</f>
        <v>1SMA48CAT3G</v>
      </c>
      <c r="B177" t="str">
        <f>HYPERLINK("http://www.onsemi.com/pub/Collateral/1SMA10CAT3-D.PDF","1SMA10CAT3/D (80.0kB)")</f>
        <v>1SMA10CAT3/D (80.0kB)</v>
      </c>
      <c r="C177" t="s">
        <v>168</v>
      </c>
      <c r="D177" t="s">
        <v>214</v>
      </c>
      <c r="E177" t="s">
        <v>472</v>
      </c>
      <c r="F177" t="s">
        <v>409</v>
      </c>
      <c r="G177" t="s">
        <v>469</v>
      </c>
      <c r="H177" t="s">
        <v>403</v>
      </c>
      <c r="I177" t="s">
        <v>470</v>
      </c>
      <c r="J177" t="s">
        <v>404</v>
      </c>
      <c r="K177" t="s">
        <v>471</v>
      </c>
      <c r="L177" t="s">
        <v>406</v>
      </c>
      <c r="M177" t="s">
        <v>415</v>
      </c>
    </row>
    <row r="178" spans="1:13" ht="12.75">
      <c r="A178" t="str">
        <f>HYPERLINK("http://www.onsemi.com/PowerSolutions/product.do?id=1SMA5.0AT3G","1SMA5.0AT3G")</f>
        <v>1SMA5.0AT3G</v>
      </c>
      <c r="B178" t="str">
        <f>HYPERLINK("http://www.onsemi.com/pub/Collateral/1SMA5.0AT3-D.PDF","1SMA5.0AT3/D (83.0kB)")</f>
        <v>1SMA5.0AT3/D (83.0kB)</v>
      </c>
      <c r="C178" t="s">
        <v>168</v>
      </c>
      <c r="D178" t="s">
        <v>214</v>
      </c>
      <c r="E178" t="s">
        <v>473</v>
      </c>
      <c r="F178" t="s">
        <v>175</v>
      </c>
      <c r="G178" t="s">
        <v>397</v>
      </c>
      <c r="H178" t="s">
        <v>403</v>
      </c>
      <c r="I178" t="s">
        <v>176</v>
      </c>
      <c r="J178" t="s">
        <v>403</v>
      </c>
      <c r="K178" t="s">
        <v>474</v>
      </c>
      <c r="L178" t="s">
        <v>406</v>
      </c>
      <c r="M178" t="s">
        <v>475</v>
      </c>
    </row>
    <row r="179" spans="1:13" ht="12.75">
      <c r="A179" t="str">
        <f>HYPERLINK("http://www.onsemi.com/PowerSolutions/product.do?id=1SMA54AT3G","1SMA54AT3G")</f>
        <v>1SMA54AT3G</v>
      </c>
      <c r="B179" t="str">
        <f>HYPERLINK("http://www.onsemi.com/pub/Collateral/1SMA5.0AT3-D.PDF","1SMA5.0AT3/D (83.0kB)")</f>
        <v>1SMA5.0AT3/D (83.0kB)</v>
      </c>
      <c r="C179" t="s">
        <v>168</v>
      </c>
      <c r="D179" t="s">
        <v>214</v>
      </c>
      <c r="E179" t="s">
        <v>476</v>
      </c>
      <c r="F179" t="s">
        <v>175</v>
      </c>
      <c r="G179" t="s">
        <v>477</v>
      </c>
      <c r="H179" t="s">
        <v>403</v>
      </c>
      <c r="I179" t="s">
        <v>478</v>
      </c>
      <c r="J179" t="s">
        <v>404</v>
      </c>
      <c r="K179" t="s">
        <v>479</v>
      </c>
      <c r="L179" t="s">
        <v>406</v>
      </c>
      <c r="M179" t="s">
        <v>407</v>
      </c>
    </row>
    <row r="180" spans="1:13" ht="12.75">
      <c r="A180" t="str">
        <f>HYPERLINK("http://www.onsemi.com/PowerSolutions/product.do?id=1SMA58AT3G","1SMA58AT3G")</f>
        <v>1SMA58AT3G</v>
      </c>
      <c r="B180" t="str">
        <f>HYPERLINK("http://www.onsemi.com/pub/Collateral/1SMA5.0AT3-D.PDF","1SMA5.0AT3/D (83.0kB)")</f>
        <v>1SMA5.0AT3/D (83.0kB)</v>
      </c>
      <c r="C180" t="s">
        <v>168</v>
      </c>
      <c r="D180" t="s">
        <v>214</v>
      </c>
      <c r="E180" t="s">
        <v>480</v>
      </c>
      <c r="F180" t="s">
        <v>175</v>
      </c>
      <c r="G180" t="s">
        <v>481</v>
      </c>
      <c r="H180" t="s">
        <v>403</v>
      </c>
      <c r="I180" t="s">
        <v>482</v>
      </c>
      <c r="J180" t="s">
        <v>404</v>
      </c>
      <c r="K180" t="s">
        <v>483</v>
      </c>
      <c r="L180" t="s">
        <v>406</v>
      </c>
      <c r="M180" t="s">
        <v>407</v>
      </c>
    </row>
    <row r="181" spans="1:13" ht="12.75">
      <c r="A181" t="str">
        <f>HYPERLINK("http://www.onsemi.com/PowerSolutions/product.do?id=1SMA58CAT3G","1SMA58CAT3G")</f>
        <v>1SMA58CAT3G</v>
      </c>
      <c r="B181" t="str">
        <f>HYPERLINK("http://www.onsemi.com/pub/Collateral/1SMA10CAT3-D.PDF","1SMA10CAT3/D (80.0kB)")</f>
        <v>1SMA10CAT3/D (80.0kB)</v>
      </c>
      <c r="C181" t="s">
        <v>168</v>
      </c>
      <c r="D181" t="s">
        <v>214</v>
      </c>
      <c r="E181" t="s">
        <v>484</v>
      </c>
      <c r="F181" t="s">
        <v>409</v>
      </c>
      <c r="G181" t="s">
        <v>481</v>
      </c>
      <c r="H181" t="s">
        <v>403</v>
      </c>
      <c r="I181" t="s">
        <v>482</v>
      </c>
      <c r="J181" t="s">
        <v>404</v>
      </c>
      <c r="K181" t="s">
        <v>483</v>
      </c>
      <c r="L181" t="s">
        <v>406</v>
      </c>
      <c r="M181" t="s">
        <v>415</v>
      </c>
    </row>
    <row r="182" spans="1:13" ht="12.75">
      <c r="A182" t="str">
        <f>HYPERLINK("http://www.onsemi.com/PowerSolutions/product.do?id=1SMA6.0AT3G","1SMA6.0AT3G")</f>
        <v>1SMA6.0AT3G</v>
      </c>
      <c r="B182" t="str">
        <f>HYPERLINK("http://www.onsemi.com/pub/Collateral/1SMA5.0AT3-D.PDF","1SMA5.0AT3/D (83.0kB)")</f>
        <v>1SMA5.0AT3/D (83.0kB)</v>
      </c>
      <c r="C182" t="s">
        <v>168</v>
      </c>
      <c r="D182" t="s">
        <v>214</v>
      </c>
      <c r="E182" t="s">
        <v>485</v>
      </c>
      <c r="F182" t="s">
        <v>175</v>
      </c>
      <c r="G182" t="s">
        <v>310</v>
      </c>
      <c r="H182" t="s">
        <v>403</v>
      </c>
      <c r="I182" t="s">
        <v>486</v>
      </c>
      <c r="J182" t="s">
        <v>403</v>
      </c>
      <c r="K182" t="s">
        <v>487</v>
      </c>
      <c r="L182" t="s">
        <v>406</v>
      </c>
      <c r="M182" t="s">
        <v>407</v>
      </c>
    </row>
    <row r="183" spans="1:13" ht="12.75">
      <c r="A183" t="str">
        <f>HYPERLINK("http://www.onsemi.com/PowerSolutions/product.do?id=1SMA6.5AT3G","1SMA6.5AT3G")</f>
        <v>1SMA6.5AT3G</v>
      </c>
      <c r="B183" t="str">
        <f>HYPERLINK("http://www.onsemi.com/pub/Collateral/1SMA5.0AT3-D.PDF","1SMA5.0AT3/D (83.0kB)")</f>
        <v>1SMA5.0AT3/D (83.0kB)</v>
      </c>
      <c r="C183" t="s">
        <v>168</v>
      </c>
      <c r="D183" t="s">
        <v>214</v>
      </c>
      <c r="E183" t="s">
        <v>488</v>
      </c>
      <c r="F183" t="s">
        <v>175</v>
      </c>
      <c r="G183" t="s">
        <v>489</v>
      </c>
      <c r="H183" t="s">
        <v>403</v>
      </c>
      <c r="I183" t="s">
        <v>490</v>
      </c>
      <c r="J183" t="s">
        <v>491</v>
      </c>
      <c r="K183" t="s">
        <v>492</v>
      </c>
      <c r="L183" t="s">
        <v>406</v>
      </c>
      <c r="M183" t="s">
        <v>407</v>
      </c>
    </row>
    <row r="184" spans="1:13" ht="12.75">
      <c r="A184" t="str">
        <f>HYPERLINK("http://www.onsemi.com/PowerSolutions/product.do?id=1SMA60CAT3G","1SMA60CAT3G")</f>
        <v>1SMA60CAT3G</v>
      </c>
      <c r="B184" t="str">
        <f>HYPERLINK("http://www.onsemi.com/pub/Collateral/1SMA10CAT3-D.PDF","1SMA10CAT3/D (80.0kB)")</f>
        <v>1SMA10CAT3/D (80.0kB)</v>
      </c>
      <c r="C184" t="s">
        <v>168</v>
      </c>
      <c r="D184" t="s">
        <v>214</v>
      </c>
      <c r="E184" t="s">
        <v>493</v>
      </c>
      <c r="F184" t="s">
        <v>409</v>
      </c>
      <c r="G184" t="s">
        <v>494</v>
      </c>
      <c r="H184" t="s">
        <v>403</v>
      </c>
      <c r="I184" t="s">
        <v>495</v>
      </c>
      <c r="J184" t="s">
        <v>404</v>
      </c>
      <c r="K184" t="s">
        <v>496</v>
      </c>
      <c r="L184" t="s">
        <v>406</v>
      </c>
      <c r="M184" t="s">
        <v>415</v>
      </c>
    </row>
    <row r="185" spans="1:13" ht="12.75">
      <c r="A185" t="str">
        <f>HYPERLINK("http://www.onsemi.com/PowerSolutions/product.do?id=1SMA70AT3G","1SMA70AT3G")</f>
        <v>1SMA70AT3G</v>
      </c>
      <c r="B185" t="str">
        <f>HYPERLINK("http://www.onsemi.com/pub/Collateral/1SMA5.0AT3-D.PDF","1SMA5.0AT3/D (83.0kB)")</f>
        <v>1SMA5.0AT3/D (83.0kB)</v>
      </c>
      <c r="C185" t="s">
        <v>168</v>
      </c>
      <c r="D185" t="s">
        <v>214</v>
      </c>
      <c r="E185" t="s">
        <v>497</v>
      </c>
      <c r="F185" t="s">
        <v>175</v>
      </c>
      <c r="G185" t="s">
        <v>498</v>
      </c>
      <c r="H185" t="s">
        <v>403</v>
      </c>
      <c r="I185" t="s">
        <v>499</v>
      </c>
      <c r="J185" t="s">
        <v>404</v>
      </c>
      <c r="K185" t="s">
        <v>315</v>
      </c>
      <c r="L185" t="s">
        <v>406</v>
      </c>
      <c r="M185" t="s">
        <v>407</v>
      </c>
    </row>
    <row r="186" spans="1:13" ht="12.75">
      <c r="A186" t="str">
        <f>HYPERLINK("http://www.onsemi.com/PowerSolutions/product.do?id=1SMA70CAT3G","1SMA70CAT3G")</f>
        <v>1SMA70CAT3G</v>
      </c>
      <c r="B186" t="str">
        <f>HYPERLINK("http://www.onsemi.com/pub/Collateral/1SMA10CAT3-D.PDF","1SMA10CAT3/D (80.0kB)")</f>
        <v>1SMA10CAT3/D (80.0kB)</v>
      </c>
      <c r="C186" t="s">
        <v>168</v>
      </c>
      <c r="D186" t="s">
        <v>214</v>
      </c>
      <c r="E186" t="s">
        <v>500</v>
      </c>
      <c r="F186" t="s">
        <v>409</v>
      </c>
      <c r="G186" t="s">
        <v>498</v>
      </c>
      <c r="H186" t="s">
        <v>403</v>
      </c>
      <c r="I186" t="s">
        <v>499</v>
      </c>
      <c r="J186" t="s">
        <v>404</v>
      </c>
      <c r="K186" t="s">
        <v>315</v>
      </c>
      <c r="L186" t="s">
        <v>406</v>
      </c>
      <c r="M186" t="s">
        <v>415</v>
      </c>
    </row>
    <row r="187" spans="1:13" ht="12.75">
      <c r="A187" t="str">
        <f>HYPERLINK("http://www.onsemi.com/PowerSolutions/product.do?id=1SMA78CAT3G","1SMA78CAT3G")</f>
        <v>1SMA78CAT3G</v>
      </c>
      <c r="B187" t="str">
        <f>HYPERLINK("http://www.onsemi.com/pub/Collateral/1SMA10CAT3-D.PDF","1SMA10CAT3/D (80.0kB)")</f>
        <v>1SMA10CAT3/D (80.0kB)</v>
      </c>
      <c r="C187" t="s">
        <v>168</v>
      </c>
      <c r="D187" t="s">
        <v>214</v>
      </c>
      <c r="E187" t="s">
        <v>501</v>
      </c>
      <c r="F187" t="s">
        <v>409</v>
      </c>
      <c r="G187" t="s">
        <v>502</v>
      </c>
      <c r="H187" t="s">
        <v>403</v>
      </c>
      <c r="I187" t="s">
        <v>503</v>
      </c>
      <c r="J187" t="s">
        <v>404</v>
      </c>
      <c r="K187" t="s">
        <v>504</v>
      </c>
      <c r="L187" t="s">
        <v>406</v>
      </c>
      <c r="M187" t="s">
        <v>415</v>
      </c>
    </row>
    <row r="188" spans="1:13" ht="12.75">
      <c r="A188" t="str">
        <f>HYPERLINK("http://www.onsemi.com/PowerSolutions/product.do?id=1SMA8.0AT3G","1SMA8.0AT3G")</f>
        <v>1SMA8.0AT3G</v>
      </c>
      <c r="B188" t="str">
        <f>HYPERLINK("http://www.onsemi.com/pub/Collateral/1SMA5.0AT3-D.PDF","1SMA5.0AT3/D (83.0kB)")</f>
        <v>1SMA5.0AT3/D (83.0kB)</v>
      </c>
      <c r="C188" t="s">
        <v>168</v>
      </c>
      <c r="D188" t="s">
        <v>214</v>
      </c>
      <c r="E188" t="s">
        <v>505</v>
      </c>
      <c r="F188" t="s">
        <v>175</v>
      </c>
      <c r="G188" t="s">
        <v>224</v>
      </c>
      <c r="H188" t="s">
        <v>403</v>
      </c>
      <c r="I188" t="s">
        <v>506</v>
      </c>
      <c r="J188" t="s">
        <v>196</v>
      </c>
      <c r="K188" t="s">
        <v>240</v>
      </c>
      <c r="L188" t="s">
        <v>406</v>
      </c>
      <c r="M188" t="s">
        <v>407</v>
      </c>
    </row>
    <row r="189" spans="1:13" ht="12.75">
      <c r="A189" t="str">
        <f>HYPERLINK("http://www.onsemi.com/PowerSolutions/product.do?id=1SMA8.5AT3G","1SMA8.5AT3G")</f>
        <v>1SMA8.5AT3G</v>
      </c>
      <c r="B189" t="str">
        <f>HYPERLINK("http://www.onsemi.com/pub/Collateral/1SMA5.0AT3-D.PDF","1SMA5.0AT3/D (83.0kB)")</f>
        <v>1SMA5.0AT3/D (83.0kB)</v>
      </c>
      <c r="C189" t="s">
        <v>168</v>
      </c>
      <c r="D189" t="s">
        <v>214</v>
      </c>
      <c r="E189" t="s">
        <v>507</v>
      </c>
      <c r="F189" t="s">
        <v>175</v>
      </c>
      <c r="G189" t="s">
        <v>508</v>
      </c>
      <c r="H189" t="s">
        <v>403</v>
      </c>
      <c r="I189" t="s">
        <v>360</v>
      </c>
      <c r="J189" t="s">
        <v>176</v>
      </c>
      <c r="K189" t="s">
        <v>509</v>
      </c>
      <c r="L189" t="s">
        <v>406</v>
      </c>
      <c r="M189" t="s">
        <v>407</v>
      </c>
    </row>
    <row r="190" spans="1:13" ht="12.75">
      <c r="A190" t="str">
        <f>HYPERLINK("http://www.onsemi.com/PowerSolutions/product.do?id=1SMA9.0AT3G","1SMA9.0AT3G")</f>
        <v>1SMA9.0AT3G</v>
      </c>
      <c r="B190" t="str">
        <f>HYPERLINK("http://www.onsemi.com/pub/Collateral/1SMA5.0AT3-D.PDF","1SMA5.0AT3/D (83.0kB)")</f>
        <v>1SMA5.0AT3/D (83.0kB)</v>
      </c>
      <c r="C190" t="s">
        <v>168</v>
      </c>
      <c r="D190" t="s">
        <v>214</v>
      </c>
      <c r="E190" t="s">
        <v>510</v>
      </c>
      <c r="F190" t="s">
        <v>175</v>
      </c>
      <c r="G190" t="s">
        <v>511</v>
      </c>
      <c r="H190" t="s">
        <v>403</v>
      </c>
      <c r="I190" t="s">
        <v>512</v>
      </c>
      <c r="J190" t="s">
        <v>404</v>
      </c>
      <c r="K190" t="s">
        <v>513</v>
      </c>
      <c r="L190" t="s">
        <v>406</v>
      </c>
      <c r="M190" t="s">
        <v>407</v>
      </c>
    </row>
    <row r="191" spans="1:13" ht="12.75">
      <c r="A191" t="str">
        <f>HYPERLINK("http://www.onsemi.com/PowerSolutions/product.do?id=1SMB100AT3G","1SMB100AT3G")</f>
        <v>1SMB100AT3G</v>
      </c>
      <c r="B191" t="str">
        <f>HYPERLINK("http://www.onsemi.com/pub/Collateral/1SMB5.0AT3-D.PDF","1SMB5.0AT3/D (69.0kB)")</f>
        <v>1SMB5.0AT3/D (69.0kB)</v>
      </c>
      <c r="C191" t="s">
        <v>168</v>
      </c>
      <c r="D191" t="s">
        <v>214</v>
      </c>
      <c r="E191" t="s">
        <v>514</v>
      </c>
      <c r="F191" t="s">
        <v>175</v>
      </c>
      <c r="G191" t="s">
        <v>515</v>
      </c>
      <c r="H191" t="s">
        <v>516</v>
      </c>
      <c r="I191" t="s">
        <v>193</v>
      </c>
      <c r="J191" t="s">
        <v>176</v>
      </c>
      <c r="K191" t="s">
        <v>517</v>
      </c>
      <c r="L191" t="s">
        <v>518</v>
      </c>
      <c r="M191" t="s">
        <v>519</v>
      </c>
    </row>
    <row r="192" spans="1:13" ht="12.75">
      <c r="A192" t="str">
        <f>HYPERLINK("http://www.onsemi.com/PowerSolutions/product.do?id=1SMB10AT3G","1SMB10AT3G")</f>
        <v>1SMB10AT3G</v>
      </c>
      <c r="B192" t="str">
        <f>HYPERLINK("http://www.onsemi.com/pub/Collateral/1SMB5.0AT3-D.PDF","1SMB5.0AT3/D (69.0kB)")</f>
        <v>1SMB5.0AT3/D (69.0kB)</v>
      </c>
      <c r="C192" t="s">
        <v>168</v>
      </c>
      <c r="D192" t="s">
        <v>214</v>
      </c>
      <c r="E192" t="s">
        <v>520</v>
      </c>
      <c r="F192" t="s">
        <v>175</v>
      </c>
      <c r="G192" t="s">
        <v>402</v>
      </c>
      <c r="H192" t="s">
        <v>516</v>
      </c>
      <c r="I192" t="s">
        <v>216</v>
      </c>
      <c r="J192" t="s">
        <v>176</v>
      </c>
      <c r="K192" t="s">
        <v>405</v>
      </c>
      <c r="L192" t="s">
        <v>518</v>
      </c>
      <c r="M192" t="s">
        <v>519</v>
      </c>
    </row>
    <row r="193" spans="1:13" ht="12.75">
      <c r="A193" t="str">
        <f>HYPERLINK("http://www.onsemi.com/PowerSolutions/product.do?id=1SMB10CAT3","1SMB10CAT3")</f>
        <v>1SMB10CAT3</v>
      </c>
      <c r="B193" t="str">
        <f>HYPERLINK("http://www.onsemi.com/pub/Collateral/1SMB10CAT3-D.PDF","1SMB10CAT3/D (67.0kB)")</f>
        <v>1SMB10CAT3/D (67.0kB)</v>
      </c>
      <c r="C193" t="s">
        <v>207</v>
      </c>
      <c r="D193" t="s">
        <v>214</v>
      </c>
      <c r="E193" t="s">
        <v>521</v>
      </c>
      <c r="F193" t="s">
        <v>409</v>
      </c>
      <c r="G193" t="s">
        <v>522</v>
      </c>
      <c r="H193" t="s">
        <v>516</v>
      </c>
      <c r="I193" t="s">
        <v>216</v>
      </c>
      <c r="J193" t="s">
        <v>176</v>
      </c>
      <c r="K193" t="s">
        <v>405</v>
      </c>
      <c r="L193" t="s">
        <v>518</v>
      </c>
      <c r="M193" t="s">
        <v>523</v>
      </c>
    </row>
    <row r="194" spans="1:13" ht="12.75">
      <c r="A194" t="str">
        <f>HYPERLINK("http://www.onsemi.com/PowerSolutions/product.do?id=1SMB10CAT3G","1SMB10CAT3G")</f>
        <v>1SMB10CAT3G</v>
      </c>
      <c r="B194" t="str">
        <f>HYPERLINK("http://www.onsemi.com/pub/Collateral/1SMB10CAT3-D.PDF","1SMB10CAT3/D (67.0kB)")</f>
        <v>1SMB10CAT3/D (67.0kB)</v>
      </c>
      <c r="C194" t="s">
        <v>168</v>
      </c>
      <c r="D194" t="s">
        <v>214</v>
      </c>
      <c r="E194" t="s">
        <v>521</v>
      </c>
      <c r="F194" t="s">
        <v>409</v>
      </c>
      <c r="G194" t="s">
        <v>522</v>
      </c>
      <c r="H194" t="s">
        <v>516</v>
      </c>
      <c r="I194" t="s">
        <v>216</v>
      </c>
      <c r="J194" t="s">
        <v>176</v>
      </c>
      <c r="K194" t="s">
        <v>405</v>
      </c>
      <c r="L194" t="s">
        <v>518</v>
      </c>
      <c r="M194" t="s">
        <v>523</v>
      </c>
    </row>
    <row r="195" spans="1:13" ht="12.75">
      <c r="A195" t="str">
        <f>HYPERLINK("http://www.onsemi.com/PowerSolutions/product.do?id=1SMB110AT3G","1SMB110AT3G")</f>
        <v>1SMB110AT3G</v>
      </c>
      <c r="B195" t="str">
        <f>HYPERLINK("http://www.onsemi.com/pub/Collateral/1SMB5.0AT3-D.PDF","1SMB5.0AT3/D (69.0kB)")</f>
        <v>1SMB5.0AT3/D (69.0kB)</v>
      </c>
      <c r="C195" t="s">
        <v>168</v>
      </c>
      <c r="D195" t="s">
        <v>214</v>
      </c>
      <c r="E195" t="s">
        <v>524</v>
      </c>
      <c r="F195" t="s">
        <v>175</v>
      </c>
      <c r="G195" t="s">
        <v>525</v>
      </c>
      <c r="H195" t="s">
        <v>516</v>
      </c>
      <c r="I195" t="s">
        <v>526</v>
      </c>
      <c r="J195" t="s">
        <v>176</v>
      </c>
      <c r="K195" t="s">
        <v>527</v>
      </c>
      <c r="L195" t="s">
        <v>518</v>
      </c>
      <c r="M195" t="s">
        <v>519</v>
      </c>
    </row>
    <row r="196" spans="1:13" ht="12.75">
      <c r="A196" t="str">
        <f>HYPERLINK("http://www.onsemi.com/PowerSolutions/product.do?id=1SMB11AT3G","1SMB11AT3G")</f>
        <v>1SMB11AT3G</v>
      </c>
      <c r="B196" t="str">
        <f>HYPERLINK("http://www.onsemi.com/pub/Collateral/1SMB5.0AT3-D.PDF","1SMB5.0AT3/D (69.0kB)")</f>
        <v>1SMB5.0AT3/D (69.0kB)</v>
      </c>
      <c r="C196" t="s">
        <v>168</v>
      </c>
      <c r="D196" t="s">
        <v>214</v>
      </c>
      <c r="E196" t="s">
        <v>528</v>
      </c>
      <c r="F196" t="s">
        <v>175</v>
      </c>
      <c r="G196" t="s">
        <v>412</v>
      </c>
      <c r="H196" t="s">
        <v>516</v>
      </c>
      <c r="I196" t="s">
        <v>223</v>
      </c>
      <c r="J196" t="s">
        <v>176</v>
      </c>
      <c r="K196" t="s">
        <v>233</v>
      </c>
      <c r="L196" t="s">
        <v>518</v>
      </c>
      <c r="M196" t="s">
        <v>519</v>
      </c>
    </row>
    <row r="197" spans="1:13" ht="12.75">
      <c r="A197" t="str">
        <f>HYPERLINK("http://www.onsemi.com/PowerSolutions/product.do?id=1SMB11CAT3G","1SMB11CAT3G")</f>
        <v>1SMB11CAT3G</v>
      </c>
      <c r="B197" t="str">
        <f>HYPERLINK("http://www.onsemi.com/pub/Collateral/1SMB10CAT3-D.PDF","1SMB10CAT3/D (67.0kB)")</f>
        <v>1SMB10CAT3/D (67.0kB)</v>
      </c>
      <c r="C197" t="s">
        <v>168</v>
      </c>
      <c r="D197" t="s">
        <v>214</v>
      </c>
      <c r="E197" t="s">
        <v>529</v>
      </c>
      <c r="F197" t="s">
        <v>409</v>
      </c>
      <c r="G197" t="s">
        <v>412</v>
      </c>
      <c r="H197" t="s">
        <v>516</v>
      </c>
      <c r="I197" t="s">
        <v>223</v>
      </c>
      <c r="J197" t="s">
        <v>176</v>
      </c>
      <c r="K197" t="s">
        <v>233</v>
      </c>
      <c r="L197" t="s">
        <v>518</v>
      </c>
      <c r="M197" t="s">
        <v>523</v>
      </c>
    </row>
    <row r="198" spans="1:13" ht="12.75">
      <c r="A198" t="str">
        <f>HYPERLINK("http://www.onsemi.com/PowerSolutions/product.do?id=1SMB120AT3G","1SMB120AT3G")</f>
        <v>1SMB120AT3G</v>
      </c>
      <c r="B198" t="str">
        <f>HYPERLINK("http://www.onsemi.com/pub/Collateral/1SMB5.0AT3-D.PDF","1SMB5.0AT3/D (69.0kB)")</f>
        <v>1SMB5.0AT3/D (69.0kB)</v>
      </c>
      <c r="C198" t="s">
        <v>168</v>
      </c>
      <c r="D198" t="s">
        <v>214</v>
      </c>
      <c r="E198" t="s">
        <v>530</v>
      </c>
      <c r="F198" t="s">
        <v>175</v>
      </c>
      <c r="G198" t="s">
        <v>531</v>
      </c>
      <c r="H198" t="s">
        <v>516</v>
      </c>
      <c r="I198" t="s">
        <v>532</v>
      </c>
      <c r="J198" t="s">
        <v>176</v>
      </c>
      <c r="K198" t="s">
        <v>533</v>
      </c>
      <c r="L198" t="s">
        <v>518</v>
      </c>
      <c r="M198" t="s">
        <v>519</v>
      </c>
    </row>
    <row r="199" spans="1:13" ht="12.75">
      <c r="A199" t="str">
        <f>HYPERLINK("http://www.onsemi.com/PowerSolutions/product.do?id=1SMB12AT3","1SMB12AT3")</f>
        <v>1SMB12AT3</v>
      </c>
      <c r="B199" t="str">
        <f>HYPERLINK("http://www.onsemi.com/pub/Collateral/1SMB5.0AT3-D.PDF","1SMB5.0AT3/D (69.0kB)")</f>
        <v>1SMB5.0AT3/D (69.0kB)</v>
      </c>
      <c r="C199" t="s">
        <v>207</v>
      </c>
      <c r="D199" t="s">
        <v>214</v>
      </c>
      <c r="E199" t="s">
        <v>534</v>
      </c>
      <c r="F199" t="s">
        <v>175</v>
      </c>
      <c r="G199" t="s">
        <v>378</v>
      </c>
      <c r="H199" t="s">
        <v>516</v>
      </c>
      <c r="I199" t="s">
        <v>327</v>
      </c>
      <c r="J199" t="s">
        <v>176</v>
      </c>
      <c r="K199" t="s">
        <v>379</v>
      </c>
      <c r="L199" t="s">
        <v>518</v>
      </c>
      <c r="M199" t="s">
        <v>519</v>
      </c>
    </row>
    <row r="200" spans="1:13" ht="12.75">
      <c r="A200" t="str">
        <f>HYPERLINK("http://www.onsemi.com/PowerSolutions/product.do?id=1SMB12AT3G","1SMB12AT3G")</f>
        <v>1SMB12AT3G</v>
      </c>
      <c r="B200" t="str">
        <f>HYPERLINK("http://www.onsemi.com/pub/Collateral/1SMB5.0AT3-D.PDF","1SMB5.0AT3/D (69.0kB)")</f>
        <v>1SMB5.0AT3/D (69.0kB)</v>
      </c>
      <c r="C200" t="s">
        <v>168</v>
      </c>
      <c r="D200" t="s">
        <v>214</v>
      </c>
      <c r="E200" t="s">
        <v>534</v>
      </c>
      <c r="F200" t="s">
        <v>175</v>
      </c>
      <c r="G200" t="s">
        <v>378</v>
      </c>
      <c r="H200" t="s">
        <v>516</v>
      </c>
      <c r="I200" t="s">
        <v>327</v>
      </c>
      <c r="J200" t="s">
        <v>176</v>
      </c>
      <c r="K200" t="s">
        <v>379</v>
      </c>
      <c r="L200" t="s">
        <v>518</v>
      </c>
      <c r="M200" t="s">
        <v>519</v>
      </c>
    </row>
    <row r="201" spans="1:13" ht="12.75">
      <c r="A201" t="str">
        <f>HYPERLINK("http://www.onsemi.com/PowerSolutions/product.do?id=1SMB12CAT3G","1SMB12CAT3G")</f>
        <v>1SMB12CAT3G</v>
      </c>
      <c r="B201" t="str">
        <f>HYPERLINK("http://www.onsemi.com/pub/Collateral/1SMB10CAT3-D.PDF","1SMB10CAT3/D (67.0kB)")</f>
        <v>1SMB10CAT3/D (67.0kB)</v>
      </c>
      <c r="C201" t="s">
        <v>168</v>
      </c>
      <c r="D201" t="s">
        <v>214</v>
      </c>
      <c r="E201" t="s">
        <v>535</v>
      </c>
      <c r="F201" t="s">
        <v>409</v>
      </c>
      <c r="G201" t="s">
        <v>378</v>
      </c>
      <c r="H201" t="s">
        <v>516</v>
      </c>
      <c r="I201" t="s">
        <v>327</v>
      </c>
      <c r="J201" t="s">
        <v>176</v>
      </c>
      <c r="K201" t="s">
        <v>379</v>
      </c>
      <c r="L201" t="s">
        <v>518</v>
      </c>
      <c r="M201" t="s">
        <v>536</v>
      </c>
    </row>
    <row r="202" spans="1:13" ht="12.75">
      <c r="A202" t="str">
        <f>HYPERLINK("http://www.onsemi.com/PowerSolutions/product.do?id=1SMB130AT3G","1SMB130AT3G")</f>
        <v>1SMB130AT3G</v>
      </c>
      <c r="B202" t="str">
        <f>HYPERLINK("http://www.onsemi.com/pub/Collateral/1SMB5.0AT3-D.PDF","1SMB5.0AT3/D (69.0kB)")</f>
        <v>1SMB5.0AT3/D (69.0kB)</v>
      </c>
      <c r="C202" t="s">
        <v>168</v>
      </c>
      <c r="D202" t="s">
        <v>214</v>
      </c>
      <c r="E202" t="s">
        <v>537</v>
      </c>
      <c r="F202" t="s">
        <v>175</v>
      </c>
      <c r="G202" t="s">
        <v>538</v>
      </c>
      <c r="H202" t="s">
        <v>516</v>
      </c>
      <c r="I202" t="s">
        <v>539</v>
      </c>
      <c r="J202" t="s">
        <v>176</v>
      </c>
      <c r="K202" t="s">
        <v>540</v>
      </c>
      <c r="L202" t="s">
        <v>518</v>
      </c>
      <c r="M202" t="s">
        <v>519</v>
      </c>
    </row>
    <row r="203" spans="1:13" ht="12.75">
      <c r="A203" t="str">
        <f>HYPERLINK("http://www.onsemi.com/PowerSolutions/product.do?id=1SMB13AT3G","1SMB13AT3G")</f>
        <v>1SMB13AT3G</v>
      </c>
      <c r="B203" t="str">
        <f>HYPERLINK("http://www.onsemi.com/pub/Collateral/1SMB5.0AT3-D.PDF","1SMB5.0AT3/D (69.0kB)")</f>
        <v>1SMB5.0AT3/D (69.0kB)</v>
      </c>
      <c r="C203" t="s">
        <v>168</v>
      </c>
      <c r="D203" t="s">
        <v>214</v>
      </c>
      <c r="E203" t="s">
        <v>541</v>
      </c>
      <c r="F203" t="s">
        <v>175</v>
      </c>
      <c r="G203" t="s">
        <v>417</v>
      </c>
      <c r="H203" t="s">
        <v>516</v>
      </c>
      <c r="I203" t="s">
        <v>231</v>
      </c>
      <c r="J203" t="s">
        <v>176</v>
      </c>
      <c r="K203" t="s">
        <v>418</v>
      </c>
      <c r="L203" t="s">
        <v>518</v>
      </c>
      <c r="M203" t="s">
        <v>519</v>
      </c>
    </row>
    <row r="204" spans="1:13" ht="12.75">
      <c r="A204" t="str">
        <f>HYPERLINK("http://www.onsemi.com/PowerSolutions/product.do?id=1SMB13CAT3G","1SMB13CAT3G")</f>
        <v>1SMB13CAT3G</v>
      </c>
      <c r="B204" t="str">
        <f>HYPERLINK("http://www.onsemi.com/pub/Collateral/1SMB10CAT3-D.PDF","1SMB10CAT3/D (67.0kB)")</f>
        <v>1SMB10CAT3/D (67.0kB)</v>
      </c>
      <c r="C204" t="s">
        <v>168</v>
      </c>
      <c r="D204" t="s">
        <v>214</v>
      </c>
      <c r="E204" t="s">
        <v>542</v>
      </c>
      <c r="F204" t="s">
        <v>409</v>
      </c>
      <c r="G204" t="s">
        <v>417</v>
      </c>
      <c r="H204" t="s">
        <v>516</v>
      </c>
      <c r="I204" t="s">
        <v>231</v>
      </c>
      <c r="J204" t="s">
        <v>176</v>
      </c>
      <c r="K204" t="s">
        <v>418</v>
      </c>
      <c r="L204" t="s">
        <v>518</v>
      </c>
      <c r="M204" t="s">
        <v>523</v>
      </c>
    </row>
    <row r="205" spans="1:13" ht="12.75">
      <c r="A205" t="str">
        <f>HYPERLINK("http://www.onsemi.com/PowerSolutions/product.do?id=1SMB14AT3G","1SMB14AT3G")</f>
        <v>1SMB14AT3G</v>
      </c>
      <c r="B205" t="str">
        <f>HYPERLINK("http://www.onsemi.com/pub/Collateral/1SMB5.0AT3-D.PDF","1SMB5.0AT3/D (69.0kB)")</f>
        <v>1SMB5.0AT3/D (69.0kB)</v>
      </c>
      <c r="C205" t="s">
        <v>168</v>
      </c>
      <c r="D205" t="s">
        <v>214</v>
      </c>
      <c r="E205" t="s">
        <v>543</v>
      </c>
      <c r="F205" t="s">
        <v>175</v>
      </c>
      <c r="G205" t="s">
        <v>225</v>
      </c>
      <c r="H205" t="s">
        <v>516</v>
      </c>
      <c r="I205" t="s">
        <v>378</v>
      </c>
      <c r="J205" t="s">
        <v>176</v>
      </c>
      <c r="K205" t="s">
        <v>544</v>
      </c>
      <c r="L205" t="s">
        <v>518</v>
      </c>
      <c r="M205" t="s">
        <v>519</v>
      </c>
    </row>
    <row r="206" spans="1:13" ht="12.75">
      <c r="A206" t="str">
        <f>HYPERLINK("http://www.onsemi.com/PowerSolutions/product.do?id=1SMB14CAT3G","1SMB14CAT3G")</f>
        <v>1SMB14CAT3G</v>
      </c>
      <c r="B206" t="str">
        <f>HYPERLINK("http://www.onsemi.com/pub/Collateral/1SMB10CAT3-D.PDF","1SMB10CAT3/D (67.0kB)")</f>
        <v>1SMB10CAT3/D (67.0kB)</v>
      </c>
      <c r="C206" t="s">
        <v>168</v>
      </c>
      <c r="D206" t="s">
        <v>214</v>
      </c>
      <c r="E206" t="s">
        <v>545</v>
      </c>
      <c r="F206" t="s">
        <v>409</v>
      </c>
      <c r="G206" t="s">
        <v>546</v>
      </c>
      <c r="H206" t="s">
        <v>516</v>
      </c>
      <c r="I206" t="s">
        <v>378</v>
      </c>
      <c r="J206" t="s">
        <v>176</v>
      </c>
      <c r="K206" t="s">
        <v>544</v>
      </c>
      <c r="L206" t="s">
        <v>518</v>
      </c>
      <c r="M206" t="s">
        <v>523</v>
      </c>
    </row>
    <row r="207" spans="1:13" ht="12.75">
      <c r="A207" t="str">
        <f>HYPERLINK("http://www.onsemi.com/PowerSolutions/product.do?id=1SMB150AT3G","1SMB150AT3G")</f>
        <v>1SMB150AT3G</v>
      </c>
      <c r="B207" t="str">
        <f>HYPERLINK("http://www.onsemi.com/pub/Collateral/1SMB5.0AT3-D.PDF","1SMB5.0AT3/D (69.0kB)")</f>
        <v>1SMB5.0AT3/D (69.0kB)</v>
      </c>
      <c r="C207" t="s">
        <v>168</v>
      </c>
      <c r="D207" t="s">
        <v>214</v>
      </c>
      <c r="E207" t="s">
        <v>547</v>
      </c>
      <c r="F207" t="s">
        <v>175</v>
      </c>
      <c r="G207" t="s">
        <v>548</v>
      </c>
      <c r="H207" t="s">
        <v>516</v>
      </c>
      <c r="I207" t="s">
        <v>210</v>
      </c>
      <c r="J207" t="s">
        <v>176</v>
      </c>
      <c r="K207" t="s">
        <v>549</v>
      </c>
      <c r="L207" t="s">
        <v>518</v>
      </c>
      <c r="M207" t="s">
        <v>519</v>
      </c>
    </row>
    <row r="208" spans="1:13" ht="12.75">
      <c r="A208" t="str">
        <f>HYPERLINK("http://www.onsemi.com/PowerSolutions/product.do?id=1SMB15AT3","1SMB15AT3")</f>
        <v>1SMB15AT3</v>
      </c>
      <c r="B208" t="str">
        <f>HYPERLINK("http://www.onsemi.com/pub/Collateral/1SMB5.0AT3-D.PDF","1SMB5.0AT3/D (69.0kB)")</f>
        <v>1SMB5.0AT3/D (69.0kB)</v>
      </c>
      <c r="C208" t="s">
        <v>207</v>
      </c>
      <c r="D208" t="s">
        <v>214</v>
      </c>
      <c r="E208" t="s">
        <v>550</v>
      </c>
      <c r="F208" t="s">
        <v>175</v>
      </c>
      <c r="G208" t="s">
        <v>421</v>
      </c>
      <c r="H208" t="s">
        <v>516</v>
      </c>
      <c r="I208" t="s">
        <v>235</v>
      </c>
      <c r="J208" t="s">
        <v>176</v>
      </c>
      <c r="K208" t="s">
        <v>422</v>
      </c>
      <c r="L208" t="s">
        <v>518</v>
      </c>
      <c r="M208" t="s">
        <v>519</v>
      </c>
    </row>
    <row r="209" spans="1:13" ht="12.75">
      <c r="A209" t="str">
        <f>HYPERLINK("http://www.onsemi.com/PowerSolutions/product.do?id=1SMB15AT3G","1SMB15AT3G")</f>
        <v>1SMB15AT3G</v>
      </c>
      <c r="B209" t="str">
        <f>HYPERLINK("http://www.onsemi.com/pub/Collateral/1SMB5.0AT3-D.PDF","1SMB5.0AT3/D (69.0kB)")</f>
        <v>1SMB5.0AT3/D (69.0kB)</v>
      </c>
      <c r="C209" t="s">
        <v>168</v>
      </c>
      <c r="D209" t="s">
        <v>214</v>
      </c>
      <c r="E209" t="s">
        <v>550</v>
      </c>
      <c r="F209" t="s">
        <v>175</v>
      </c>
      <c r="G209" t="s">
        <v>421</v>
      </c>
      <c r="H209" t="s">
        <v>516</v>
      </c>
      <c r="I209" t="s">
        <v>235</v>
      </c>
      <c r="J209" t="s">
        <v>176</v>
      </c>
      <c r="K209" t="s">
        <v>422</v>
      </c>
      <c r="L209" t="s">
        <v>518</v>
      </c>
      <c r="M209" t="s">
        <v>519</v>
      </c>
    </row>
    <row r="210" spans="1:13" ht="12.75">
      <c r="A210" t="str">
        <f>HYPERLINK("http://www.onsemi.com/PowerSolutions/product.do?id=1SMB15CAT3G","1SMB15CAT3G")</f>
        <v>1SMB15CAT3G</v>
      </c>
      <c r="B210" t="str">
        <f>HYPERLINK("http://www.onsemi.com/pub/Collateral/1SMB10CAT3-D.PDF","1SMB10CAT3/D (67.0kB)")</f>
        <v>1SMB10CAT3/D (67.0kB)</v>
      </c>
      <c r="C210" t="s">
        <v>168</v>
      </c>
      <c r="D210" t="s">
        <v>214</v>
      </c>
      <c r="E210" t="s">
        <v>551</v>
      </c>
      <c r="F210" t="s">
        <v>409</v>
      </c>
      <c r="G210" t="s">
        <v>421</v>
      </c>
      <c r="H210" t="s">
        <v>516</v>
      </c>
      <c r="I210" t="s">
        <v>235</v>
      </c>
      <c r="J210" t="s">
        <v>176</v>
      </c>
      <c r="K210" t="s">
        <v>422</v>
      </c>
      <c r="L210" t="s">
        <v>518</v>
      </c>
      <c r="M210" t="s">
        <v>523</v>
      </c>
    </row>
    <row r="211" spans="1:13" ht="12.75">
      <c r="A211" t="str">
        <f>HYPERLINK("http://www.onsemi.com/PowerSolutions/product.do?id=1SMB160AT3G","1SMB160AT3G")</f>
        <v>1SMB160AT3G</v>
      </c>
      <c r="B211" t="str">
        <f>HYPERLINK("http://www.onsemi.com/pub/Collateral/1SMB5.0AT3-D.PDF","1SMB5.0AT3/D (69.0kB)")</f>
        <v>1SMB5.0AT3/D (69.0kB)</v>
      </c>
      <c r="C211" t="s">
        <v>168</v>
      </c>
      <c r="D211" t="s">
        <v>214</v>
      </c>
      <c r="E211" t="s">
        <v>552</v>
      </c>
      <c r="F211" t="s">
        <v>175</v>
      </c>
      <c r="G211" t="s">
        <v>553</v>
      </c>
      <c r="H211" t="s">
        <v>516</v>
      </c>
      <c r="I211" t="s">
        <v>554</v>
      </c>
      <c r="J211" t="s">
        <v>176</v>
      </c>
      <c r="K211" t="s">
        <v>555</v>
      </c>
      <c r="L211" t="s">
        <v>518</v>
      </c>
      <c r="M211" t="s">
        <v>519</v>
      </c>
    </row>
    <row r="212" spans="1:13" ht="12.75">
      <c r="A212" t="str">
        <f>HYPERLINK("http://www.onsemi.com/PowerSolutions/product.do?id=1SMB16AT3G","1SMB16AT3G")</f>
        <v>1SMB16AT3G</v>
      </c>
      <c r="B212" t="str">
        <f>HYPERLINK("http://www.onsemi.com/pub/Collateral/1SMB5.0AT3-D.PDF","1SMB5.0AT3/D (69.0kB)")</f>
        <v>1SMB5.0AT3/D (69.0kB)</v>
      </c>
      <c r="C212" t="s">
        <v>168</v>
      </c>
      <c r="D212" t="s">
        <v>214</v>
      </c>
      <c r="E212" t="s">
        <v>556</v>
      </c>
      <c r="F212" t="s">
        <v>175</v>
      </c>
      <c r="G212" t="s">
        <v>557</v>
      </c>
      <c r="H212" t="s">
        <v>516</v>
      </c>
      <c r="I212" t="s">
        <v>239</v>
      </c>
      <c r="J212" t="s">
        <v>176</v>
      </c>
      <c r="K212" t="s">
        <v>384</v>
      </c>
      <c r="L212" t="s">
        <v>518</v>
      </c>
      <c r="M212" t="s">
        <v>519</v>
      </c>
    </row>
    <row r="213" spans="1:13" ht="12.75">
      <c r="A213" t="str">
        <f>HYPERLINK("http://www.onsemi.com/PowerSolutions/product.do?id=1SMB16CAT3G","1SMB16CAT3G")</f>
        <v>1SMB16CAT3G</v>
      </c>
      <c r="B213" t="str">
        <f>HYPERLINK("http://www.onsemi.com/pub/Collateral/1SMB10CAT3-D.PDF","1SMB10CAT3/D (67.0kB)")</f>
        <v>1SMB10CAT3/D (67.0kB)</v>
      </c>
      <c r="C213" t="s">
        <v>168</v>
      </c>
      <c r="D213" t="s">
        <v>214</v>
      </c>
      <c r="E213" t="s">
        <v>558</v>
      </c>
      <c r="F213" t="s">
        <v>409</v>
      </c>
      <c r="G213" t="s">
        <v>383</v>
      </c>
      <c r="H213" t="s">
        <v>516</v>
      </c>
      <c r="I213" t="s">
        <v>239</v>
      </c>
      <c r="J213" t="s">
        <v>176</v>
      </c>
      <c r="K213" t="s">
        <v>384</v>
      </c>
      <c r="L213" t="s">
        <v>518</v>
      </c>
      <c r="M213" t="s">
        <v>523</v>
      </c>
    </row>
    <row r="214" spans="1:13" ht="12.75">
      <c r="A214" t="str">
        <f>HYPERLINK("http://www.onsemi.com/PowerSolutions/product.do?id=1SMB170AT3G","1SMB170AT3G")</f>
        <v>1SMB170AT3G</v>
      </c>
      <c r="B214" t="str">
        <f>HYPERLINK("http://www.onsemi.com/pub/Collateral/1SMB5.0AT3-D.PDF","1SMB5.0AT3/D (69.0kB)")</f>
        <v>1SMB5.0AT3/D (69.0kB)</v>
      </c>
      <c r="C214" t="s">
        <v>168</v>
      </c>
      <c r="D214" t="s">
        <v>214</v>
      </c>
      <c r="E214" t="s">
        <v>559</v>
      </c>
      <c r="F214" t="s">
        <v>175</v>
      </c>
      <c r="G214" t="s">
        <v>560</v>
      </c>
      <c r="H214" t="s">
        <v>516</v>
      </c>
      <c r="I214" t="s">
        <v>561</v>
      </c>
      <c r="J214" t="s">
        <v>176</v>
      </c>
      <c r="K214" t="s">
        <v>562</v>
      </c>
      <c r="L214" t="s">
        <v>518</v>
      </c>
      <c r="M214" t="s">
        <v>519</v>
      </c>
    </row>
    <row r="215" spans="1:13" ht="12.75">
      <c r="A215" t="str">
        <f>HYPERLINK("http://www.onsemi.com/PowerSolutions/product.do?id=1SMB17AT3G","1SMB17AT3G")</f>
        <v>1SMB17AT3G</v>
      </c>
      <c r="B215" t="str">
        <f>HYPERLINK("http://www.onsemi.com/pub/Collateral/1SMB5.0AT3-D.PDF","1SMB5.0AT3/D (69.0kB)")</f>
        <v>1SMB5.0AT3/D (69.0kB)</v>
      </c>
      <c r="C215" t="s">
        <v>168</v>
      </c>
      <c r="D215" t="s">
        <v>214</v>
      </c>
      <c r="E215" t="s">
        <v>563</v>
      </c>
      <c r="F215" t="s">
        <v>175</v>
      </c>
      <c r="G215" t="s">
        <v>379</v>
      </c>
      <c r="H215" t="s">
        <v>516</v>
      </c>
      <c r="I215" t="s">
        <v>405</v>
      </c>
      <c r="J215" t="s">
        <v>176</v>
      </c>
      <c r="K215" t="s">
        <v>427</v>
      </c>
      <c r="L215" t="s">
        <v>518</v>
      </c>
      <c r="M215" t="s">
        <v>519</v>
      </c>
    </row>
    <row r="216" spans="1:13" ht="12.75">
      <c r="A216" t="str">
        <f>HYPERLINK("http://www.onsemi.com/PowerSolutions/product.do?id=1SMB17CAT3G","1SMB17CAT3G")</f>
        <v>1SMB17CAT3G</v>
      </c>
      <c r="B216" t="str">
        <f>HYPERLINK("http://www.onsemi.com/pub/Collateral/1SMB10CAT3-D.PDF","1SMB10CAT3/D (67.0kB)")</f>
        <v>1SMB10CAT3/D (67.0kB)</v>
      </c>
      <c r="C216" t="s">
        <v>168</v>
      </c>
      <c r="D216" t="s">
        <v>214</v>
      </c>
      <c r="E216" t="s">
        <v>564</v>
      </c>
      <c r="F216" t="s">
        <v>409</v>
      </c>
      <c r="G216" t="s">
        <v>379</v>
      </c>
      <c r="H216" t="s">
        <v>516</v>
      </c>
      <c r="I216" t="s">
        <v>405</v>
      </c>
      <c r="J216" t="s">
        <v>176</v>
      </c>
      <c r="K216" t="s">
        <v>427</v>
      </c>
      <c r="L216" t="s">
        <v>518</v>
      </c>
      <c r="M216" t="s">
        <v>523</v>
      </c>
    </row>
    <row r="217" spans="1:13" ht="12.75">
      <c r="A217" t="str">
        <f>HYPERLINK("http://www.onsemi.com/PowerSolutions/product.do?id=1SMB18AT3","1SMB18AT3")</f>
        <v>1SMB18AT3</v>
      </c>
      <c r="B217" t="str">
        <f>HYPERLINK("http://www.onsemi.com/pub/Collateral/1SMB5.0AT3-D.PDF","1SMB5.0AT3/D (69.0kB)")</f>
        <v>1SMB5.0AT3/D (69.0kB)</v>
      </c>
      <c r="C217" t="s">
        <v>207</v>
      </c>
      <c r="D217" t="s">
        <v>214</v>
      </c>
      <c r="E217" t="s">
        <v>565</v>
      </c>
      <c r="F217" t="s">
        <v>175</v>
      </c>
      <c r="G217" t="s">
        <v>429</v>
      </c>
      <c r="H217" t="s">
        <v>516</v>
      </c>
      <c r="I217" t="s">
        <v>243</v>
      </c>
      <c r="J217" t="s">
        <v>176</v>
      </c>
      <c r="K217" t="s">
        <v>430</v>
      </c>
      <c r="L217" t="s">
        <v>518</v>
      </c>
      <c r="M217" t="s">
        <v>342</v>
      </c>
    </row>
    <row r="218" spans="1:13" ht="12.75">
      <c r="A218" t="str">
        <f>HYPERLINK("http://www.onsemi.com/PowerSolutions/product.do?id=1SMB18AT3G","1SMB18AT3G")</f>
        <v>1SMB18AT3G</v>
      </c>
      <c r="B218" t="str">
        <f>HYPERLINK("http://www.onsemi.com/pub/Collateral/1SMB5.0AT3-D.PDF","1SMB5.0AT3/D (69.0kB)")</f>
        <v>1SMB5.0AT3/D (69.0kB)</v>
      </c>
      <c r="C218" t="s">
        <v>168</v>
      </c>
      <c r="D218" t="s">
        <v>214</v>
      </c>
      <c r="E218" t="s">
        <v>565</v>
      </c>
      <c r="F218" t="s">
        <v>175</v>
      </c>
      <c r="G218" t="s">
        <v>429</v>
      </c>
      <c r="H218" t="s">
        <v>516</v>
      </c>
      <c r="I218" t="s">
        <v>243</v>
      </c>
      <c r="J218" t="s">
        <v>176</v>
      </c>
      <c r="K218" t="s">
        <v>430</v>
      </c>
      <c r="L218" t="s">
        <v>518</v>
      </c>
      <c r="M218" t="s">
        <v>566</v>
      </c>
    </row>
    <row r="219" spans="1:13" ht="12.75">
      <c r="A219" t="str">
        <f>HYPERLINK("http://www.onsemi.com/PowerSolutions/product.do?id=1SMB18CAT3G","1SMB18CAT3G")</f>
        <v>1SMB18CAT3G</v>
      </c>
      <c r="B219" t="str">
        <f>HYPERLINK("http://www.onsemi.com/pub/Collateral/1SMB10CAT3-D.PDF","1SMB10CAT3/D (67.0kB)")</f>
        <v>1SMB10CAT3/D (67.0kB)</v>
      </c>
      <c r="C219" t="s">
        <v>168</v>
      </c>
      <c r="D219" t="s">
        <v>214</v>
      </c>
      <c r="E219" t="s">
        <v>567</v>
      </c>
      <c r="F219" t="s">
        <v>409</v>
      </c>
      <c r="G219" t="s">
        <v>429</v>
      </c>
      <c r="H219" t="s">
        <v>516</v>
      </c>
      <c r="I219" t="s">
        <v>243</v>
      </c>
      <c r="J219" t="s">
        <v>176</v>
      </c>
      <c r="K219" t="s">
        <v>430</v>
      </c>
      <c r="L219" t="s">
        <v>518</v>
      </c>
      <c r="M219" t="s">
        <v>523</v>
      </c>
    </row>
    <row r="220" spans="1:13" ht="12.75">
      <c r="A220" t="str">
        <f>HYPERLINK("http://www.onsemi.com/PowerSolutions/product.do?id=1SMB20AT3G","1SMB20AT3G")</f>
        <v>1SMB20AT3G</v>
      </c>
      <c r="B220" t="str">
        <f>HYPERLINK("http://www.onsemi.com/pub/Collateral/1SMB5.0AT3-D.PDF","1SMB5.0AT3/D (69.0kB)")</f>
        <v>1SMB5.0AT3/D (69.0kB)</v>
      </c>
      <c r="C220" t="s">
        <v>168</v>
      </c>
      <c r="D220" t="s">
        <v>214</v>
      </c>
      <c r="E220" t="s">
        <v>568</v>
      </c>
      <c r="F220" t="s">
        <v>175</v>
      </c>
      <c r="G220" t="s">
        <v>433</v>
      </c>
      <c r="H220" t="s">
        <v>516</v>
      </c>
      <c r="I220" t="s">
        <v>247</v>
      </c>
      <c r="J220" t="s">
        <v>176</v>
      </c>
      <c r="K220" t="s">
        <v>434</v>
      </c>
      <c r="L220" t="s">
        <v>518</v>
      </c>
      <c r="M220" t="s">
        <v>569</v>
      </c>
    </row>
    <row r="221" spans="1:13" ht="12.75">
      <c r="A221" t="str">
        <f>HYPERLINK("http://www.onsemi.com/PowerSolutions/product.do?id=1SMB20CAT3G","1SMB20CAT3G")</f>
        <v>1SMB20CAT3G</v>
      </c>
      <c r="B221" t="str">
        <f>HYPERLINK("http://www.onsemi.com/pub/Collateral/1SMB10CAT3-D.PDF","1SMB10CAT3/D (67.0kB)")</f>
        <v>1SMB10CAT3/D (67.0kB)</v>
      </c>
      <c r="C221" t="s">
        <v>168</v>
      </c>
      <c r="D221" t="s">
        <v>214</v>
      </c>
      <c r="E221" t="s">
        <v>570</v>
      </c>
      <c r="F221" t="s">
        <v>409</v>
      </c>
      <c r="G221" t="s">
        <v>433</v>
      </c>
      <c r="H221" t="s">
        <v>516</v>
      </c>
      <c r="I221" t="s">
        <v>247</v>
      </c>
      <c r="J221" t="s">
        <v>176</v>
      </c>
      <c r="K221" t="s">
        <v>434</v>
      </c>
      <c r="L221" t="s">
        <v>518</v>
      </c>
      <c r="M221" t="s">
        <v>523</v>
      </c>
    </row>
    <row r="222" spans="1:13" ht="12.75">
      <c r="A222" t="str">
        <f>HYPERLINK("http://www.onsemi.com/PowerSolutions/product.do?id=1SMB22AT3G","1SMB22AT3G")</f>
        <v>1SMB22AT3G</v>
      </c>
      <c r="B222" t="str">
        <f>HYPERLINK("http://www.onsemi.com/pub/Collateral/1SMB5.0AT3-D.PDF","1SMB5.0AT3/D (69.0kB)")</f>
        <v>1SMB5.0AT3/D (69.0kB)</v>
      </c>
      <c r="C222" t="s">
        <v>168</v>
      </c>
      <c r="D222" t="s">
        <v>214</v>
      </c>
      <c r="E222" t="s">
        <v>571</v>
      </c>
      <c r="F222" t="s">
        <v>175</v>
      </c>
      <c r="G222" t="s">
        <v>437</v>
      </c>
      <c r="H222" t="s">
        <v>516</v>
      </c>
      <c r="I222" t="s">
        <v>201</v>
      </c>
      <c r="J222" t="s">
        <v>176</v>
      </c>
      <c r="K222" t="s">
        <v>388</v>
      </c>
      <c r="L222" t="s">
        <v>518</v>
      </c>
      <c r="M222" t="s">
        <v>519</v>
      </c>
    </row>
    <row r="223" spans="1:13" ht="12.75">
      <c r="A223" t="str">
        <f>HYPERLINK("http://www.onsemi.com/PowerSolutions/product.do?id=1SMB22CAT3G","1SMB22CAT3G")</f>
        <v>1SMB22CAT3G</v>
      </c>
      <c r="B223" t="str">
        <f>HYPERLINK("http://www.onsemi.com/pub/Collateral/1SMB10CAT3-D.PDF","1SMB10CAT3/D (67.0kB)")</f>
        <v>1SMB10CAT3/D (67.0kB)</v>
      </c>
      <c r="C223" t="s">
        <v>168</v>
      </c>
      <c r="D223" t="s">
        <v>214</v>
      </c>
      <c r="E223" t="s">
        <v>572</v>
      </c>
      <c r="F223" t="s">
        <v>409</v>
      </c>
      <c r="G223" t="s">
        <v>437</v>
      </c>
      <c r="H223" t="s">
        <v>516</v>
      </c>
      <c r="I223" t="s">
        <v>201</v>
      </c>
      <c r="J223" t="s">
        <v>176</v>
      </c>
      <c r="K223" t="s">
        <v>388</v>
      </c>
      <c r="L223" t="s">
        <v>518</v>
      </c>
      <c r="M223" t="s">
        <v>523</v>
      </c>
    </row>
    <row r="224" spans="1:13" ht="12.75">
      <c r="A224" t="str">
        <f>HYPERLINK("http://www.onsemi.com/PowerSolutions/product.do?id=1SMB24AT3G","1SMB24AT3G")</f>
        <v>1SMB24AT3G</v>
      </c>
      <c r="B224" t="str">
        <f>HYPERLINK("http://www.onsemi.com/pub/Collateral/1SMB5.0AT3-D.PDF","1SMB5.0AT3/D (69.0kB)")</f>
        <v>1SMB5.0AT3/D (69.0kB)</v>
      </c>
      <c r="C224" t="s">
        <v>168</v>
      </c>
      <c r="D224" t="s">
        <v>214</v>
      </c>
      <c r="E224" t="s">
        <v>573</v>
      </c>
      <c r="F224" t="s">
        <v>175</v>
      </c>
      <c r="G224" t="s">
        <v>439</v>
      </c>
      <c r="H224" t="s">
        <v>516</v>
      </c>
      <c r="I224" t="s">
        <v>251</v>
      </c>
      <c r="J224" t="s">
        <v>176</v>
      </c>
      <c r="K224" t="s">
        <v>440</v>
      </c>
      <c r="L224" t="s">
        <v>518</v>
      </c>
      <c r="M224" t="s">
        <v>519</v>
      </c>
    </row>
    <row r="225" spans="1:13" ht="12.75">
      <c r="A225" t="str">
        <f>HYPERLINK("http://www.onsemi.com/PowerSolutions/product.do?id=1SMB24CAT3G","1SMB24CAT3G")</f>
        <v>1SMB24CAT3G</v>
      </c>
      <c r="B225" t="str">
        <f>HYPERLINK("http://www.onsemi.com/pub/Collateral/1SMB10CAT3-D.PDF","1SMB10CAT3/D (67.0kB)")</f>
        <v>1SMB10CAT3/D (67.0kB)</v>
      </c>
      <c r="C225" t="s">
        <v>168</v>
      </c>
      <c r="D225" t="s">
        <v>214</v>
      </c>
      <c r="E225" t="s">
        <v>574</v>
      </c>
      <c r="F225" t="s">
        <v>409</v>
      </c>
      <c r="G225" t="s">
        <v>439</v>
      </c>
      <c r="H225" t="s">
        <v>516</v>
      </c>
      <c r="I225" t="s">
        <v>251</v>
      </c>
      <c r="J225" t="s">
        <v>176</v>
      </c>
      <c r="K225" t="s">
        <v>440</v>
      </c>
      <c r="L225" t="s">
        <v>518</v>
      </c>
      <c r="M225" t="s">
        <v>523</v>
      </c>
    </row>
    <row r="226" spans="1:13" ht="12.75">
      <c r="A226" t="str">
        <f>HYPERLINK("http://www.onsemi.com/PowerSolutions/product.do?id=1SMB26AT3G","1SMB26AT3G")</f>
        <v>1SMB26AT3G</v>
      </c>
      <c r="B226" t="str">
        <f>HYPERLINK("http://www.onsemi.com/pub/Collateral/1SMB5.0AT3-D.PDF","1SMB5.0AT3/D (69.0kB)")</f>
        <v>1SMB5.0AT3/D (69.0kB)</v>
      </c>
      <c r="C226" t="s">
        <v>168</v>
      </c>
      <c r="D226" t="s">
        <v>214</v>
      </c>
      <c r="E226" t="s">
        <v>575</v>
      </c>
      <c r="F226" t="s">
        <v>175</v>
      </c>
      <c r="G226" t="s">
        <v>390</v>
      </c>
      <c r="H226" t="s">
        <v>516</v>
      </c>
      <c r="I226" t="s">
        <v>384</v>
      </c>
      <c r="J226" t="s">
        <v>176</v>
      </c>
      <c r="K226" t="s">
        <v>391</v>
      </c>
      <c r="L226" t="s">
        <v>518</v>
      </c>
      <c r="M226" t="s">
        <v>519</v>
      </c>
    </row>
    <row r="227" spans="1:13" ht="12.75">
      <c r="A227" t="str">
        <f>HYPERLINK("http://www.onsemi.com/PowerSolutions/product.do?id=1SMB26CAT3G","1SMB26CAT3G")</f>
        <v>1SMB26CAT3G</v>
      </c>
      <c r="B227" t="str">
        <f>HYPERLINK("http://www.onsemi.com/pub/Collateral/1SMB10CAT3-D.PDF","1SMB10CAT3/D (67.0kB)")</f>
        <v>1SMB10CAT3/D (67.0kB)</v>
      </c>
      <c r="C227" t="s">
        <v>168</v>
      </c>
      <c r="D227" t="s">
        <v>214</v>
      </c>
      <c r="E227" t="s">
        <v>576</v>
      </c>
      <c r="F227" t="s">
        <v>409</v>
      </c>
      <c r="G227" t="s">
        <v>390</v>
      </c>
      <c r="H227" t="s">
        <v>516</v>
      </c>
      <c r="I227" t="s">
        <v>384</v>
      </c>
      <c r="J227" t="s">
        <v>176</v>
      </c>
      <c r="K227" t="s">
        <v>391</v>
      </c>
      <c r="L227" t="s">
        <v>518</v>
      </c>
      <c r="M227" t="s">
        <v>523</v>
      </c>
    </row>
    <row r="228" spans="1:13" ht="12.75">
      <c r="A228" t="str">
        <f>HYPERLINK("http://www.onsemi.com/PowerSolutions/product.do?id=1SMB28AT3G","1SMB28AT3G")</f>
        <v>1SMB28AT3G</v>
      </c>
      <c r="B228" t="str">
        <f>HYPERLINK("http://www.onsemi.com/pub/Collateral/1SMB5.0AT3-D.PDF","1SMB5.0AT3/D (69.0kB)")</f>
        <v>1SMB5.0AT3/D (69.0kB)</v>
      </c>
      <c r="C228" t="s">
        <v>168</v>
      </c>
      <c r="D228" t="s">
        <v>214</v>
      </c>
      <c r="E228" t="s">
        <v>577</v>
      </c>
      <c r="F228" t="s">
        <v>175</v>
      </c>
      <c r="G228" t="s">
        <v>445</v>
      </c>
      <c r="H228" t="s">
        <v>516</v>
      </c>
      <c r="I228" t="s">
        <v>446</v>
      </c>
      <c r="J228" t="s">
        <v>176</v>
      </c>
      <c r="K228" t="s">
        <v>447</v>
      </c>
      <c r="L228" t="s">
        <v>518</v>
      </c>
      <c r="M228" t="s">
        <v>519</v>
      </c>
    </row>
    <row r="229" spans="1:13" ht="12.75">
      <c r="A229" t="str">
        <f>HYPERLINK("http://www.onsemi.com/PowerSolutions/product.do?id=1SMB28CAT3G","1SMB28CAT3G")</f>
        <v>1SMB28CAT3G</v>
      </c>
      <c r="B229" t="str">
        <f>HYPERLINK("http://www.onsemi.com/pub/Collateral/1SMB10CAT3-D.PDF","1SMB10CAT3/D (67.0kB)")</f>
        <v>1SMB10CAT3/D (67.0kB)</v>
      </c>
      <c r="C229" t="s">
        <v>168</v>
      </c>
      <c r="D229" t="s">
        <v>214</v>
      </c>
      <c r="E229" t="s">
        <v>578</v>
      </c>
      <c r="F229" t="s">
        <v>409</v>
      </c>
      <c r="G229" t="s">
        <v>445</v>
      </c>
      <c r="H229" t="s">
        <v>516</v>
      </c>
      <c r="I229" t="s">
        <v>446</v>
      </c>
      <c r="J229" t="s">
        <v>176</v>
      </c>
      <c r="K229" t="s">
        <v>447</v>
      </c>
      <c r="L229" t="s">
        <v>518</v>
      </c>
      <c r="M229" t="s">
        <v>523</v>
      </c>
    </row>
    <row r="230" spans="1:13" ht="12.75">
      <c r="A230" t="str">
        <f>HYPERLINK("http://www.onsemi.com/PowerSolutions/product.do?id=1SMB30AT3G","1SMB30AT3G")</f>
        <v>1SMB30AT3G</v>
      </c>
      <c r="B230" t="str">
        <f>HYPERLINK("http://www.onsemi.com/pub/Collateral/1SMB5.0AT3-D.PDF","1SMB5.0AT3/D (69.0kB)")</f>
        <v>1SMB5.0AT3/D (69.0kB)</v>
      </c>
      <c r="C230" t="s">
        <v>168</v>
      </c>
      <c r="D230" t="s">
        <v>214</v>
      </c>
      <c r="E230" t="s">
        <v>579</v>
      </c>
      <c r="F230" t="s">
        <v>175</v>
      </c>
      <c r="G230" t="s">
        <v>450</v>
      </c>
      <c r="H230" t="s">
        <v>516</v>
      </c>
      <c r="I230" t="s">
        <v>258</v>
      </c>
      <c r="J230" t="s">
        <v>176</v>
      </c>
      <c r="K230" t="s">
        <v>451</v>
      </c>
      <c r="L230" t="s">
        <v>518</v>
      </c>
      <c r="M230" t="s">
        <v>519</v>
      </c>
    </row>
    <row r="231" spans="1:13" ht="12.75">
      <c r="A231" t="str">
        <f>HYPERLINK("http://www.onsemi.com/PowerSolutions/product.do?id=1SMB30CAT3G","1SMB30CAT3G")</f>
        <v>1SMB30CAT3G</v>
      </c>
      <c r="B231" t="str">
        <f>HYPERLINK("http://www.onsemi.com/pub/Collateral/1SMB10CAT3-D.PDF","1SMB10CAT3/D (67.0kB)")</f>
        <v>1SMB10CAT3/D (67.0kB)</v>
      </c>
      <c r="C231" t="s">
        <v>168</v>
      </c>
      <c r="D231" t="s">
        <v>214</v>
      </c>
      <c r="E231" t="s">
        <v>580</v>
      </c>
      <c r="F231" t="s">
        <v>409</v>
      </c>
      <c r="G231" t="s">
        <v>450</v>
      </c>
      <c r="H231" t="s">
        <v>516</v>
      </c>
      <c r="I231" t="s">
        <v>258</v>
      </c>
      <c r="J231" t="s">
        <v>176</v>
      </c>
      <c r="K231" t="s">
        <v>451</v>
      </c>
      <c r="L231" t="s">
        <v>518</v>
      </c>
      <c r="M231" t="s">
        <v>523</v>
      </c>
    </row>
    <row r="232" spans="1:13" ht="12.75">
      <c r="A232" t="str">
        <f>HYPERLINK("http://www.onsemi.com/PowerSolutions/product.do?id=1SMB33AT3","1SMB33AT3")</f>
        <v>1SMB33AT3</v>
      </c>
      <c r="B232" t="str">
        <f>HYPERLINK("http://www.onsemi.com/pub/Collateral/1SMB5.0AT3-D.PDF","1SMB5.0AT3/D (69.0kB)")</f>
        <v>1SMB5.0AT3/D (69.0kB)</v>
      </c>
      <c r="C232" t="s">
        <v>207</v>
      </c>
      <c r="D232" t="s">
        <v>214</v>
      </c>
      <c r="E232" t="s">
        <v>581</v>
      </c>
      <c r="F232" t="s">
        <v>175</v>
      </c>
      <c r="G232" t="s">
        <v>454</v>
      </c>
      <c r="H232" t="s">
        <v>516</v>
      </c>
      <c r="I232" t="s">
        <v>262</v>
      </c>
      <c r="J232" t="s">
        <v>176</v>
      </c>
      <c r="K232" t="s">
        <v>395</v>
      </c>
      <c r="L232" t="s">
        <v>518</v>
      </c>
      <c r="M232" t="s">
        <v>519</v>
      </c>
    </row>
    <row r="233" spans="1:13" ht="12.75">
      <c r="A233" t="str">
        <f>HYPERLINK("http://www.onsemi.com/PowerSolutions/product.do?id=1SMB33AT3G","1SMB33AT3G")</f>
        <v>1SMB33AT3G</v>
      </c>
      <c r="B233" t="str">
        <f>HYPERLINK("http://www.onsemi.com/pub/Collateral/1SMB5.0AT3-D.PDF","1SMB5.0AT3/D (69.0kB)")</f>
        <v>1SMB5.0AT3/D (69.0kB)</v>
      </c>
      <c r="C233" t="s">
        <v>168</v>
      </c>
      <c r="D233" t="s">
        <v>214</v>
      </c>
      <c r="E233" t="s">
        <v>581</v>
      </c>
      <c r="F233" t="s">
        <v>175</v>
      </c>
      <c r="G233" t="s">
        <v>454</v>
      </c>
      <c r="H233" t="s">
        <v>516</v>
      </c>
      <c r="I233" t="s">
        <v>262</v>
      </c>
      <c r="J233" t="s">
        <v>176</v>
      </c>
      <c r="K233" t="s">
        <v>395</v>
      </c>
      <c r="L233" t="s">
        <v>518</v>
      </c>
      <c r="M233" t="s">
        <v>519</v>
      </c>
    </row>
    <row r="234" spans="1:13" ht="12.75">
      <c r="A234" t="str">
        <f>HYPERLINK("http://www.onsemi.com/PowerSolutions/product.do?id=1SMB33CAT3G","1SMB33CAT3G")</f>
        <v>1SMB33CAT3G</v>
      </c>
      <c r="B234" t="str">
        <f>HYPERLINK("http://www.onsemi.com/pub/Collateral/1SMB10CAT3-D.PDF","1SMB10CAT3/D (67.0kB)")</f>
        <v>1SMB10CAT3/D (67.0kB)</v>
      </c>
      <c r="C234" t="s">
        <v>168</v>
      </c>
      <c r="D234" t="s">
        <v>214</v>
      </c>
      <c r="E234" t="s">
        <v>582</v>
      </c>
      <c r="F234" t="s">
        <v>409</v>
      </c>
      <c r="G234" t="s">
        <v>454</v>
      </c>
      <c r="H234" t="s">
        <v>516</v>
      </c>
      <c r="I234" t="s">
        <v>262</v>
      </c>
      <c r="J234" t="s">
        <v>176</v>
      </c>
      <c r="K234" t="s">
        <v>395</v>
      </c>
      <c r="L234" t="s">
        <v>518</v>
      </c>
      <c r="M234" t="s">
        <v>583</v>
      </c>
    </row>
    <row r="235" spans="1:13" ht="12.75">
      <c r="A235" t="str">
        <f>HYPERLINK("http://www.onsemi.com/PowerSolutions/product.do?id=1SMB36AT3","1SMB36AT3")</f>
        <v>1SMB36AT3</v>
      </c>
      <c r="B235" t="str">
        <f>HYPERLINK("http://www.onsemi.com/pub/Collateral/1SMB5.0AT3-D.PDF","1SMB5.0AT3/D (69.0kB)")</f>
        <v>1SMB5.0AT3/D (69.0kB)</v>
      </c>
      <c r="C235" t="s">
        <v>207</v>
      </c>
      <c r="D235" t="s">
        <v>214</v>
      </c>
      <c r="E235" t="s">
        <v>584</v>
      </c>
      <c r="F235" t="s">
        <v>175</v>
      </c>
      <c r="G235" t="s">
        <v>391</v>
      </c>
      <c r="H235" t="s">
        <v>516</v>
      </c>
      <c r="I235" t="s">
        <v>266</v>
      </c>
      <c r="J235" t="s">
        <v>176</v>
      </c>
      <c r="K235" t="s">
        <v>299</v>
      </c>
      <c r="L235" t="s">
        <v>518</v>
      </c>
      <c r="M235" t="s">
        <v>342</v>
      </c>
    </row>
    <row r="236" spans="1:13" ht="12.75">
      <c r="A236" t="str">
        <f>HYPERLINK("http://www.onsemi.com/PowerSolutions/product.do?id=1SMB36AT3G","1SMB36AT3G")</f>
        <v>1SMB36AT3G</v>
      </c>
      <c r="B236" t="str">
        <f>HYPERLINK("http://www.onsemi.com/pub/Collateral/1SMB5.0AT3-D.PDF","1SMB5.0AT3/D (69.0kB)")</f>
        <v>1SMB5.0AT3/D (69.0kB)</v>
      </c>
      <c r="C236" t="s">
        <v>168</v>
      </c>
      <c r="D236" t="s">
        <v>214</v>
      </c>
      <c r="E236" t="s">
        <v>584</v>
      </c>
      <c r="F236" t="s">
        <v>175</v>
      </c>
      <c r="G236" t="s">
        <v>391</v>
      </c>
      <c r="H236" t="s">
        <v>516</v>
      </c>
      <c r="I236" t="s">
        <v>266</v>
      </c>
      <c r="J236" t="s">
        <v>176</v>
      </c>
      <c r="K236" t="s">
        <v>299</v>
      </c>
      <c r="L236" t="s">
        <v>518</v>
      </c>
      <c r="M236" t="s">
        <v>585</v>
      </c>
    </row>
    <row r="237" spans="1:13" ht="12.75">
      <c r="A237" t="str">
        <f>HYPERLINK("http://www.onsemi.com/PowerSolutions/product.do?id=1SMB36CAT3","1SMB36CAT3")</f>
        <v>1SMB36CAT3</v>
      </c>
      <c r="B237" t="str">
        <f>HYPERLINK("http://www.onsemi.com/pub/Collateral/1SMB10CAT3-D.PDF","1SMB10CAT3/D (67.0kB)")</f>
        <v>1SMB10CAT3/D (67.0kB)</v>
      </c>
      <c r="C237" t="s">
        <v>207</v>
      </c>
      <c r="D237" t="s">
        <v>214</v>
      </c>
      <c r="E237" t="s">
        <v>586</v>
      </c>
      <c r="F237" t="s">
        <v>409</v>
      </c>
      <c r="G237" t="s">
        <v>391</v>
      </c>
      <c r="H237" t="s">
        <v>516</v>
      </c>
      <c r="I237" t="s">
        <v>266</v>
      </c>
      <c r="J237" t="s">
        <v>176</v>
      </c>
      <c r="K237" t="s">
        <v>299</v>
      </c>
      <c r="L237" t="s">
        <v>518</v>
      </c>
      <c r="M237" t="s">
        <v>342</v>
      </c>
    </row>
    <row r="238" spans="1:13" ht="12.75">
      <c r="A238" t="str">
        <f>HYPERLINK("http://www.onsemi.com/PowerSolutions/product.do?id=1SMB36CAT3G","1SMB36CAT3G")</f>
        <v>1SMB36CAT3G</v>
      </c>
      <c r="B238" t="str">
        <f>HYPERLINK("http://www.onsemi.com/pub/Collateral/1SMB10CAT3-D.PDF","1SMB10CAT3/D (67.0kB)")</f>
        <v>1SMB10CAT3/D (67.0kB)</v>
      </c>
      <c r="C238" t="s">
        <v>168</v>
      </c>
      <c r="D238" t="s">
        <v>214</v>
      </c>
      <c r="E238" t="s">
        <v>586</v>
      </c>
      <c r="F238" t="s">
        <v>409</v>
      </c>
      <c r="G238" t="s">
        <v>391</v>
      </c>
      <c r="H238" t="s">
        <v>516</v>
      </c>
      <c r="I238" t="s">
        <v>266</v>
      </c>
      <c r="J238" t="s">
        <v>176</v>
      </c>
      <c r="K238" t="s">
        <v>299</v>
      </c>
      <c r="L238" t="s">
        <v>518</v>
      </c>
      <c r="M238" t="s">
        <v>587</v>
      </c>
    </row>
    <row r="239" spans="1:13" ht="12.75">
      <c r="A239" t="str">
        <f>HYPERLINK("http://www.onsemi.com/PowerSolutions/product.do?id=1SMB40AT3","1SMB40AT3")</f>
        <v>1SMB40AT3</v>
      </c>
      <c r="B239" t="str">
        <f>HYPERLINK("http://www.onsemi.com/pub/Collateral/1SMB5.0AT3-D.PDF","1SMB5.0AT3/D (69.0kB)")</f>
        <v>1SMB5.0AT3/D (69.0kB)</v>
      </c>
      <c r="C239" t="s">
        <v>207</v>
      </c>
      <c r="D239" t="s">
        <v>214</v>
      </c>
      <c r="E239" t="s">
        <v>588</v>
      </c>
      <c r="F239" t="s">
        <v>175</v>
      </c>
      <c r="G239" t="s">
        <v>459</v>
      </c>
      <c r="H239" t="s">
        <v>516</v>
      </c>
      <c r="I239" t="s">
        <v>200</v>
      </c>
      <c r="J239" t="s">
        <v>176</v>
      </c>
      <c r="K239" t="s">
        <v>460</v>
      </c>
      <c r="L239" t="s">
        <v>518</v>
      </c>
      <c r="M239" t="s">
        <v>519</v>
      </c>
    </row>
    <row r="240" spans="1:13" ht="12.75">
      <c r="A240" t="str">
        <f>HYPERLINK("http://www.onsemi.com/PowerSolutions/product.do?id=1SMB40AT3G","1SMB40AT3G")</f>
        <v>1SMB40AT3G</v>
      </c>
      <c r="B240" t="str">
        <f>HYPERLINK("http://www.onsemi.com/pub/Collateral/1SMB5.0AT3-D.PDF","1SMB5.0AT3/D (69.0kB)")</f>
        <v>1SMB5.0AT3/D (69.0kB)</v>
      </c>
      <c r="C240" t="s">
        <v>168</v>
      </c>
      <c r="D240" t="s">
        <v>214</v>
      </c>
      <c r="E240" t="s">
        <v>588</v>
      </c>
      <c r="F240" t="s">
        <v>175</v>
      </c>
      <c r="G240" t="s">
        <v>459</v>
      </c>
      <c r="H240" t="s">
        <v>516</v>
      </c>
      <c r="I240" t="s">
        <v>200</v>
      </c>
      <c r="J240" t="s">
        <v>176</v>
      </c>
      <c r="K240" t="s">
        <v>460</v>
      </c>
      <c r="L240" t="s">
        <v>518</v>
      </c>
      <c r="M240" t="s">
        <v>519</v>
      </c>
    </row>
    <row r="241" spans="1:13" ht="12.75">
      <c r="A241" t="str">
        <f>HYPERLINK("http://www.onsemi.com/PowerSolutions/product.do?id=1SMB40CAT3G","1SMB40CAT3G")</f>
        <v>1SMB40CAT3G</v>
      </c>
      <c r="B241" t="str">
        <f>HYPERLINK("http://www.onsemi.com/pub/Collateral/1SMB10CAT3-D.PDF","1SMB10CAT3/D (67.0kB)")</f>
        <v>1SMB10CAT3/D (67.0kB)</v>
      </c>
      <c r="C241" t="s">
        <v>168</v>
      </c>
      <c r="D241" t="s">
        <v>214</v>
      </c>
      <c r="E241" t="s">
        <v>589</v>
      </c>
      <c r="F241" t="s">
        <v>409</v>
      </c>
      <c r="G241" t="s">
        <v>459</v>
      </c>
      <c r="H241" t="s">
        <v>516</v>
      </c>
      <c r="I241" t="s">
        <v>200</v>
      </c>
      <c r="J241" t="s">
        <v>176</v>
      </c>
      <c r="K241" t="s">
        <v>460</v>
      </c>
      <c r="L241" t="s">
        <v>518</v>
      </c>
      <c r="M241" t="s">
        <v>523</v>
      </c>
    </row>
    <row r="242" spans="1:13" ht="12.75">
      <c r="A242" t="str">
        <f>HYPERLINK("http://www.onsemi.com/PowerSolutions/product.do?id=1SMB43AT3G","1SMB43AT3G")</f>
        <v>1SMB43AT3G</v>
      </c>
      <c r="B242" t="str">
        <f>HYPERLINK("http://www.onsemi.com/pub/Collateral/1SMB5.0AT3-D.PDF","1SMB5.0AT3/D (69.0kB)")</f>
        <v>1SMB5.0AT3/D (69.0kB)</v>
      </c>
      <c r="C242" t="s">
        <v>168</v>
      </c>
      <c r="D242" t="s">
        <v>214</v>
      </c>
      <c r="E242" t="s">
        <v>590</v>
      </c>
      <c r="F242" t="s">
        <v>175</v>
      </c>
      <c r="G242" t="s">
        <v>463</v>
      </c>
      <c r="H242" t="s">
        <v>516</v>
      </c>
      <c r="I242" t="s">
        <v>273</v>
      </c>
      <c r="J242" t="s">
        <v>176</v>
      </c>
      <c r="K242" t="s">
        <v>464</v>
      </c>
      <c r="L242" t="s">
        <v>518</v>
      </c>
      <c r="M242" t="s">
        <v>519</v>
      </c>
    </row>
    <row r="243" spans="1:13" ht="12.75">
      <c r="A243" t="str">
        <f>HYPERLINK("http://www.onsemi.com/PowerSolutions/product.do?id=1SMB43CAT3G","1SMB43CAT3G")</f>
        <v>1SMB43CAT3G</v>
      </c>
      <c r="B243" t="str">
        <f>HYPERLINK("http://www.onsemi.com/pub/Collateral/1SMB10CAT3-D.PDF","1SMB10CAT3/D (67.0kB)")</f>
        <v>1SMB10CAT3/D (67.0kB)</v>
      </c>
      <c r="C243" t="s">
        <v>168</v>
      </c>
      <c r="D243" t="s">
        <v>214</v>
      </c>
      <c r="E243" t="s">
        <v>591</v>
      </c>
      <c r="F243" t="s">
        <v>409</v>
      </c>
      <c r="G243" t="s">
        <v>463</v>
      </c>
      <c r="H243" t="s">
        <v>516</v>
      </c>
      <c r="I243" t="s">
        <v>273</v>
      </c>
      <c r="J243" t="s">
        <v>176</v>
      </c>
      <c r="K243" t="s">
        <v>464</v>
      </c>
      <c r="L243" t="s">
        <v>518</v>
      </c>
      <c r="M243" t="s">
        <v>523</v>
      </c>
    </row>
    <row r="244" spans="1:13" ht="12.75">
      <c r="A244" t="str">
        <f>HYPERLINK("http://www.onsemi.com/PowerSolutions/product.do?id=1SMB45AT3G","1SMB45AT3G")</f>
        <v>1SMB45AT3G</v>
      </c>
      <c r="B244" t="str">
        <f>HYPERLINK("http://www.onsemi.com/pub/Collateral/1SMB5.0AT3-D.PDF","1SMB5.0AT3/D (69.0kB)")</f>
        <v>1SMB5.0AT3/D (69.0kB)</v>
      </c>
      <c r="C244" t="s">
        <v>168</v>
      </c>
      <c r="D244" t="s">
        <v>214</v>
      </c>
      <c r="E244" t="s">
        <v>592</v>
      </c>
      <c r="F244" t="s">
        <v>175</v>
      </c>
      <c r="G244" t="s">
        <v>466</v>
      </c>
      <c r="H244" t="s">
        <v>516</v>
      </c>
      <c r="I244" t="s">
        <v>375</v>
      </c>
      <c r="J244" t="s">
        <v>176</v>
      </c>
      <c r="K244" t="s">
        <v>593</v>
      </c>
      <c r="L244" t="s">
        <v>518</v>
      </c>
      <c r="M244" t="s">
        <v>519</v>
      </c>
    </row>
    <row r="245" spans="1:13" ht="12.75">
      <c r="A245" t="str">
        <f>HYPERLINK("http://www.onsemi.com/PowerSolutions/product.do?id=1SMB45CAT3G","1SMB45CAT3G")</f>
        <v>1SMB45CAT3G</v>
      </c>
      <c r="B245" t="str">
        <f>HYPERLINK("http://www.onsemi.com/pub/Collateral/1SMB10CAT3-D.PDF","1SMB10CAT3/D (67.0kB)")</f>
        <v>1SMB10CAT3/D (67.0kB)</v>
      </c>
      <c r="C245" t="s">
        <v>168</v>
      </c>
      <c r="D245" t="s">
        <v>214</v>
      </c>
      <c r="E245" t="s">
        <v>594</v>
      </c>
      <c r="F245" t="s">
        <v>409</v>
      </c>
      <c r="G245" t="s">
        <v>466</v>
      </c>
      <c r="H245" t="s">
        <v>516</v>
      </c>
      <c r="I245" t="s">
        <v>375</v>
      </c>
      <c r="J245" t="s">
        <v>176</v>
      </c>
      <c r="K245" t="s">
        <v>593</v>
      </c>
      <c r="L245" t="s">
        <v>518</v>
      </c>
      <c r="M245" t="s">
        <v>523</v>
      </c>
    </row>
    <row r="246" spans="1:13" ht="12.75">
      <c r="A246" t="str">
        <f>HYPERLINK("http://www.onsemi.com/PowerSolutions/product.do?id=1SMB48AT3G","1SMB48AT3G")</f>
        <v>1SMB48AT3G</v>
      </c>
      <c r="B246" t="str">
        <f>HYPERLINK("http://www.onsemi.com/pub/Collateral/1SMB5.0AT3-D.PDF","1SMB5.0AT3/D (69.0kB)")</f>
        <v>1SMB5.0AT3/D (69.0kB)</v>
      </c>
      <c r="C246" t="s">
        <v>168</v>
      </c>
      <c r="D246" t="s">
        <v>214</v>
      </c>
      <c r="E246" t="s">
        <v>595</v>
      </c>
      <c r="F246" t="s">
        <v>175</v>
      </c>
      <c r="G246" t="s">
        <v>469</v>
      </c>
      <c r="H246" t="s">
        <v>516</v>
      </c>
      <c r="I246" t="s">
        <v>470</v>
      </c>
      <c r="J246" t="s">
        <v>176</v>
      </c>
      <c r="K246" t="s">
        <v>471</v>
      </c>
      <c r="L246" t="s">
        <v>518</v>
      </c>
      <c r="M246" t="s">
        <v>519</v>
      </c>
    </row>
    <row r="247" spans="1:13" ht="12.75">
      <c r="A247" t="str">
        <f>HYPERLINK("http://www.onsemi.com/PowerSolutions/product.do?id=1SMB48CAT3G","1SMB48CAT3G")</f>
        <v>1SMB48CAT3G</v>
      </c>
      <c r="B247" t="str">
        <f>HYPERLINK("http://www.onsemi.com/pub/Collateral/1SMB10CAT3-D.PDF","1SMB10CAT3/D (67.0kB)")</f>
        <v>1SMB10CAT3/D (67.0kB)</v>
      </c>
      <c r="C247" t="s">
        <v>168</v>
      </c>
      <c r="D247" t="s">
        <v>214</v>
      </c>
      <c r="E247" t="s">
        <v>596</v>
      </c>
      <c r="F247" t="s">
        <v>409</v>
      </c>
      <c r="G247" t="s">
        <v>469</v>
      </c>
      <c r="H247" t="s">
        <v>516</v>
      </c>
      <c r="I247" t="s">
        <v>470</v>
      </c>
      <c r="J247" t="s">
        <v>176</v>
      </c>
      <c r="K247" t="s">
        <v>471</v>
      </c>
      <c r="L247" t="s">
        <v>518</v>
      </c>
      <c r="M247" t="s">
        <v>523</v>
      </c>
    </row>
    <row r="248" spans="1:13" ht="12.75">
      <c r="A248" t="str">
        <f>HYPERLINK("http://www.onsemi.com/PowerSolutions/product.do?id=1SMB5.0AT3","1SMB5.0AT3")</f>
        <v>1SMB5.0AT3</v>
      </c>
      <c r="B248" t="str">
        <f>HYPERLINK("http://www.onsemi.com/pub/Collateral/1SMB5.0AT3-D.PDF","1SMB5.0AT3/D (69.0kB)")</f>
        <v>1SMB5.0AT3/D (69.0kB)</v>
      </c>
      <c r="C248" t="s">
        <v>207</v>
      </c>
      <c r="D248" t="s">
        <v>214</v>
      </c>
      <c r="E248" t="s">
        <v>597</v>
      </c>
      <c r="F248" t="s">
        <v>175</v>
      </c>
      <c r="G248" t="s">
        <v>397</v>
      </c>
      <c r="H248" t="s">
        <v>516</v>
      </c>
      <c r="I248" t="s">
        <v>176</v>
      </c>
      <c r="J248" t="s">
        <v>598</v>
      </c>
      <c r="K248" t="s">
        <v>399</v>
      </c>
      <c r="L248" t="s">
        <v>518</v>
      </c>
      <c r="M248" t="s">
        <v>342</v>
      </c>
    </row>
    <row r="249" spans="1:13" ht="12.75">
      <c r="A249" t="str">
        <f>HYPERLINK("http://www.onsemi.com/PowerSolutions/product.do?id=1SMB5.0AT3G","1SMB5.0AT3G")</f>
        <v>1SMB5.0AT3G</v>
      </c>
      <c r="B249" t="str">
        <f>HYPERLINK("http://www.onsemi.com/pub/Collateral/1SMB5.0AT3-D.PDF","1SMB5.0AT3/D (69.0kB)")</f>
        <v>1SMB5.0AT3/D (69.0kB)</v>
      </c>
      <c r="C249" t="s">
        <v>168</v>
      </c>
      <c r="D249" t="s">
        <v>214</v>
      </c>
      <c r="E249" t="s">
        <v>597</v>
      </c>
      <c r="F249" t="s">
        <v>175</v>
      </c>
      <c r="G249" t="s">
        <v>397</v>
      </c>
      <c r="H249" t="s">
        <v>516</v>
      </c>
      <c r="I249" t="s">
        <v>176</v>
      </c>
      <c r="J249" t="s">
        <v>598</v>
      </c>
      <c r="K249" t="s">
        <v>399</v>
      </c>
      <c r="L249" t="s">
        <v>518</v>
      </c>
      <c r="M249" t="s">
        <v>599</v>
      </c>
    </row>
    <row r="250" spans="1:13" ht="12.75">
      <c r="A250" t="str">
        <f>HYPERLINK("http://www.onsemi.com/PowerSolutions/product.do?id=1SMB51AT3G","1SMB51AT3G")</f>
        <v>1SMB51AT3G</v>
      </c>
      <c r="B250" t="str">
        <f>HYPERLINK("http://www.onsemi.com/pub/Collateral/1SMB5.0AT3-D.PDF","1SMB5.0AT3/D (69.0kB)")</f>
        <v>1SMB5.0AT3/D (69.0kB)</v>
      </c>
      <c r="C250" t="s">
        <v>168</v>
      </c>
      <c r="D250" t="s">
        <v>214</v>
      </c>
      <c r="E250" t="s">
        <v>600</v>
      </c>
      <c r="F250" t="s">
        <v>175</v>
      </c>
      <c r="G250" t="s">
        <v>601</v>
      </c>
      <c r="H250" t="s">
        <v>516</v>
      </c>
      <c r="I250" t="s">
        <v>281</v>
      </c>
      <c r="J250" t="s">
        <v>176</v>
      </c>
      <c r="K250" t="s">
        <v>602</v>
      </c>
      <c r="L250" t="s">
        <v>518</v>
      </c>
      <c r="M250" t="s">
        <v>519</v>
      </c>
    </row>
    <row r="251" spans="1:13" ht="12.75">
      <c r="A251" t="str">
        <f>HYPERLINK("http://www.onsemi.com/PowerSolutions/product.do?id=1SMB51CAT3G","1SMB51CAT3G")</f>
        <v>1SMB51CAT3G</v>
      </c>
      <c r="B251" t="str">
        <f>HYPERLINK("http://www.onsemi.com/pub/Collateral/1SMB10CAT3-D.PDF","1SMB10CAT3/D (67.0kB)")</f>
        <v>1SMB10CAT3/D (67.0kB)</v>
      </c>
      <c r="C251" t="s">
        <v>168</v>
      </c>
      <c r="D251" t="s">
        <v>214</v>
      </c>
      <c r="E251" t="s">
        <v>603</v>
      </c>
      <c r="F251" t="s">
        <v>409</v>
      </c>
      <c r="G251" t="s">
        <v>601</v>
      </c>
      <c r="H251" t="s">
        <v>516</v>
      </c>
      <c r="I251" t="s">
        <v>281</v>
      </c>
      <c r="J251" t="s">
        <v>176</v>
      </c>
      <c r="K251" t="s">
        <v>602</v>
      </c>
      <c r="L251" t="s">
        <v>518</v>
      </c>
      <c r="M251" t="s">
        <v>523</v>
      </c>
    </row>
    <row r="252" spans="1:13" ht="12.75">
      <c r="A252" t="str">
        <f>HYPERLINK("http://www.onsemi.com/PowerSolutions/product.do?id=1SMB54AT3G","1SMB54AT3G")</f>
        <v>1SMB54AT3G</v>
      </c>
      <c r="B252" t="str">
        <f>HYPERLINK("http://www.onsemi.com/pub/Collateral/1SMB5.0AT3-D.PDF","1SMB5.0AT3/D (69.0kB)")</f>
        <v>1SMB5.0AT3/D (69.0kB)</v>
      </c>
      <c r="C252" t="s">
        <v>168</v>
      </c>
      <c r="D252" t="s">
        <v>214</v>
      </c>
      <c r="E252" t="s">
        <v>604</v>
      </c>
      <c r="F252" t="s">
        <v>175</v>
      </c>
      <c r="G252" t="s">
        <v>477</v>
      </c>
      <c r="H252" t="s">
        <v>516</v>
      </c>
      <c r="I252" t="s">
        <v>478</v>
      </c>
      <c r="J252" t="s">
        <v>176</v>
      </c>
      <c r="K252" t="s">
        <v>479</v>
      </c>
      <c r="L252" t="s">
        <v>518</v>
      </c>
      <c r="M252" t="s">
        <v>519</v>
      </c>
    </row>
    <row r="253" spans="1:13" ht="12.75">
      <c r="A253" t="str">
        <f>HYPERLINK("http://www.onsemi.com/PowerSolutions/product.do?id=1SMB54CAT3G","1SMB54CAT3G")</f>
        <v>1SMB54CAT3G</v>
      </c>
      <c r="B253" t="str">
        <f>HYPERLINK("http://www.onsemi.com/pub/Collateral/1SMB10CAT3-D.PDF","1SMB10CAT3/D (67.0kB)")</f>
        <v>1SMB10CAT3/D (67.0kB)</v>
      </c>
      <c r="C253" t="s">
        <v>168</v>
      </c>
      <c r="D253" t="s">
        <v>214</v>
      </c>
      <c r="E253" t="s">
        <v>605</v>
      </c>
      <c r="F253" t="s">
        <v>409</v>
      </c>
      <c r="G253" t="s">
        <v>477</v>
      </c>
      <c r="H253" t="s">
        <v>516</v>
      </c>
      <c r="I253" t="s">
        <v>478</v>
      </c>
      <c r="J253" t="s">
        <v>176</v>
      </c>
      <c r="K253" t="s">
        <v>479</v>
      </c>
      <c r="L253" t="s">
        <v>518</v>
      </c>
      <c r="M253" t="s">
        <v>523</v>
      </c>
    </row>
    <row r="254" spans="1:13" ht="12.75">
      <c r="A254" t="str">
        <f>HYPERLINK("http://www.onsemi.com/PowerSolutions/product.do?id=1SMB58AT3G","1SMB58AT3G")</f>
        <v>1SMB58AT3G</v>
      </c>
      <c r="B254" t="str">
        <f>HYPERLINK("http://www.onsemi.com/pub/Collateral/1SMB5.0AT3-D.PDF","1SMB5.0AT3/D (69.0kB)")</f>
        <v>1SMB5.0AT3/D (69.0kB)</v>
      </c>
      <c r="C254" t="s">
        <v>168</v>
      </c>
      <c r="D254" t="s">
        <v>214</v>
      </c>
      <c r="E254" t="s">
        <v>606</v>
      </c>
      <c r="F254" t="s">
        <v>175</v>
      </c>
      <c r="G254" t="s">
        <v>481</v>
      </c>
      <c r="H254" t="s">
        <v>516</v>
      </c>
      <c r="I254" t="s">
        <v>482</v>
      </c>
      <c r="J254" t="s">
        <v>176</v>
      </c>
      <c r="K254" t="s">
        <v>483</v>
      </c>
      <c r="L254" t="s">
        <v>518</v>
      </c>
      <c r="M254" t="s">
        <v>519</v>
      </c>
    </row>
    <row r="255" spans="1:13" ht="12.75">
      <c r="A255" t="str">
        <f>HYPERLINK("http://www.onsemi.com/PowerSolutions/product.do?id=1SMB58CAT3G","1SMB58CAT3G")</f>
        <v>1SMB58CAT3G</v>
      </c>
      <c r="B255" t="str">
        <f>HYPERLINK("http://www.onsemi.com/pub/Collateral/1SMB10CAT3-D.PDF","1SMB10CAT3/D (67.0kB)")</f>
        <v>1SMB10CAT3/D (67.0kB)</v>
      </c>
      <c r="C255" t="s">
        <v>168</v>
      </c>
      <c r="D255" t="s">
        <v>214</v>
      </c>
      <c r="E255" t="s">
        <v>607</v>
      </c>
      <c r="F255" t="s">
        <v>409</v>
      </c>
      <c r="G255" t="s">
        <v>481</v>
      </c>
      <c r="H255" t="s">
        <v>516</v>
      </c>
      <c r="I255" t="s">
        <v>482</v>
      </c>
      <c r="J255" t="s">
        <v>176</v>
      </c>
      <c r="K255" t="s">
        <v>483</v>
      </c>
      <c r="L255" t="s">
        <v>518</v>
      </c>
      <c r="M255" t="s">
        <v>523</v>
      </c>
    </row>
    <row r="256" spans="1:13" ht="12.75">
      <c r="A256" t="str">
        <f>HYPERLINK("http://www.onsemi.com/PowerSolutions/product.do?id=1SMB6.0AT3","1SMB6.0AT3")</f>
        <v>1SMB6.0AT3</v>
      </c>
      <c r="B256" t="str">
        <f>HYPERLINK("http://www.onsemi.com/pub/Collateral/1SMB5.0AT3-D.PDF","1SMB5.0AT3/D (69.0kB)")</f>
        <v>1SMB5.0AT3/D (69.0kB)</v>
      </c>
      <c r="C256" t="s">
        <v>207</v>
      </c>
      <c r="D256" t="s">
        <v>214</v>
      </c>
      <c r="E256" t="s">
        <v>608</v>
      </c>
      <c r="F256" t="s">
        <v>175</v>
      </c>
      <c r="G256" t="s">
        <v>310</v>
      </c>
      <c r="H256" t="s">
        <v>516</v>
      </c>
      <c r="I256" t="s">
        <v>486</v>
      </c>
      <c r="J256" t="s">
        <v>598</v>
      </c>
      <c r="K256" t="s">
        <v>487</v>
      </c>
      <c r="L256" t="s">
        <v>518</v>
      </c>
      <c r="M256" t="s">
        <v>519</v>
      </c>
    </row>
    <row r="257" spans="1:13" ht="12.75">
      <c r="A257" t="str">
        <f>HYPERLINK("http://www.onsemi.com/PowerSolutions/product.do?id=1SMB6.0AT3G","1SMB6.0AT3G")</f>
        <v>1SMB6.0AT3G</v>
      </c>
      <c r="B257" t="str">
        <f>HYPERLINK("http://www.onsemi.com/pub/Collateral/1SMB5.0AT3-D.PDF","1SMB5.0AT3/D (69.0kB)")</f>
        <v>1SMB5.0AT3/D (69.0kB)</v>
      </c>
      <c r="C257" t="s">
        <v>168</v>
      </c>
      <c r="D257" t="s">
        <v>214</v>
      </c>
      <c r="E257" t="s">
        <v>608</v>
      </c>
      <c r="F257" t="s">
        <v>175</v>
      </c>
      <c r="G257" t="s">
        <v>310</v>
      </c>
      <c r="H257" t="s">
        <v>516</v>
      </c>
      <c r="I257" t="s">
        <v>486</v>
      </c>
      <c r="J257" t="s">
        <v>598</v>
      </c>
      <c r="K257" t="s">
        <v>487</v>
      </c>
      <c r="L257" t="s">
        <v>518</v>
      </c>
      <c r="M257" t="s">
        <v>519</v>
      </c>
    </row>
    <row r="258" spans="1:13" ht="12.75">
      <c r="A258" t="str">
        <f>HYPERLINK("http://www.onsemi.com/PowerSolutions/product.do?id=1SMB6.5AT3G","1SMB6.5AT3G")</f>
        <v>1SMB6.5AT3G</v>
      </c>
      <c r="B258" t="str">
        <f>HYPERLINK("http://www.onsemi.com/pub/Collateral/1SMB5.0AT3-D.PDF","1SMB5.0AT3/D (69.0kB)")</f>
        <v>1SMB5.0AT3/D (69.0kB)</v>
      </c>
      <c r="C258" t="s">
        <v>168</v>
      </c>
      <c r="D258" t="s">
        <v>214</v>
      </c>
      <c r="E258" t="s">
        <v>609</v>
      </c>
      <c r="F258" t="s">
        <v>175</v>
      </c>
      <c r="G258" t="s">
        <v>489</v>
      </c>
      <c r="H258" t="s">
        <v>516</v>
      </c>
      <c r="I258" t="s">
        <v>490</v>
      </c>
      <c r="J258" t="s">
        <v>304</v>
      </c>
      <c r="K258" t="s">
        <v>492</v>
      </c>
      <c r="L258" t="s">
        <v>518</v>
      </c>
      <c r="M258" t="s">
        <v>519</v>
      </c>
    </row>
    <row r="259" spans="1:13" ht="12.75">
      <c r="A259" t="str">
        <f>HYPERLINK("http://www.onsemi.com/PowerSolutions/product.do?id=1SMB60AT3G","1SMB60AT3G")</f>
        <v>1SMB60AT3G</v>
      </c>
      <c r="B259" t="str">
        <f>HYPERLINK("http://www.onsemi.com/pub/Collateral/1SMB5.0AT3-D.PDF","1SMB5.0AT3/D (69.0kB)")</f>
        <v>1SMB5.0AT3/D (69.0kB)</v>
      </c>
      <c r="C259" t="s">
        <v>168</v>
      </c>
      <c r="D259" t="s">
        <v>214</v>
      </c>
      <c r="E259" t="s">
        <v>610</v>
      </c>
      <c r="F259" t="s">
        <v>175</v>
      </c>
      <c r="G259" t="s">
        <v>494</v>
      </c>
      <c r="H259" t="s">
        <v>516</v>
      </c>
      <c r="I259" t="s">
        <v>495</v>
      </c>
      <c r="J259" t="s">
        <v>176</v>
      </c>
      <c r="K259" t="s">
        <v>496</v>
      </c>
      <c r="L259" t="s">
        <v>518</v>
      </c>
      <c r="M259" t="s">
        <v>519</v>
      </c>
    </row>
    <row r="260" spans="1:13" ht="12.75">
      <c r="A260" t="str">
        <f>HYPERLINK("http://www.onsemi.com/PowerSolutions/product.do?id=1SMB60CAT3G","1SMB60CAT3G")</f>
        <v>1SMB60CAT3G</v>
      </c>
      <c r="B260" t="str">
        <f>HYPERLINK("http://www.onsemi.com/pub/Collateral/1SMB10CAT3-D.PDF","1SMB10CAT3/D (67.0kB)")</f>
        <v>1SMB10CAT3/D (67.0kB)</v>
      </c>
      <c r="C260" t="s">
        <v>168</v>
      </c>
      <c r="D260" t="s">
        <v>214</v>
      </c>
      <c r="E260" t="s">
        <v>611</v>
      </c>
      <c r="F260" t="s">
        <v>409</v>
      </c>
      <c r="G260" t="s">
        <v>494</v>
      </c>
      <c r="H260" t="s">
        <v>516</v>
      </c>
      <c r="I260" t="s">
        <v>495</v>
      </c>
      <c r="J260" t="s">
        <v>176</v>
      </c>
      <c r="K260" t="s">
        <v>496</v>
      </c>
      <c r="L260" t="s">
        <v>518</v>
      </c>
      <c r="M260" t="s">
        <v>523</v>
      </c>
    </row>
    <row r="261" spans="1:13" ht="12.75">
      <c r="A261" t="str">
        <f>HYPERLINK("http://www.onsemi.com/PowerSolutions/product.do?id=1SMB64AT3G","1SMB64AT3G")</f>
        <v>1SMB64AT3G</v>
      </c>
      <c r="B261" t="str">
        <f>HYPERLINK("http://www.onsemi.com/pub/Collateral/1SMB5.0AT3-D.PDF","1SMB5.0AT3/D (69.0kB)")</f>
        <v>1SMB5.0AT3/D (69.0kB)</v>
      </c>
      <c r="C261" t="s">
        <v>168</v>
      </c>
      <c r="D261" t="s">
        <v>214</v>
      </c>
      <c r="E261" t="s">
        <v>612</v>
      </c>
      <c r="F261" t="s">
        <v>175</v>
      </c>
      <c r="G261" t="s">
        <v>613</v>
      </c>
      <c r="H261" t="s">
        <v>516</v>
      </c>
      <c r="I261" t="s">
        <v>614</v>
      </c>
      <c r="J261" t="s">
        <v>176</v>
      </c>
      <c r="K261" t="s">
        <v>308</v>
      </c>
      <c r="L261" t="s">
        <v>518</v>
      </c>
      <c r="M261" t="s">
        <v>519</v>
      </c>
    </row>
    <row r="262" spans="1:13" ht="12.75">
      <c r="A262" t="str">
        <f>HYPERLINK("http://www.onsemi.com/PowerSolutions/product.do?id=1SMB64CAT3G","1SMB64CAT3G")</f>
        <v>1SMB64CAT3G</v>
      </c>
      <c r="B262" t="str">
        <f>HYPERLINK("http://www.onsemi.com/pub/Collateral/1SMB10CAT3-D.PDF","1SMB10CAT3/D (67.0kB)")</f>
        <v>1SMB10CAT3/D (67.0kB)</v>
      </c>
      <c r="C262" t="s">
        <v>168</v>
      </c>
      <c r="D262" t="s">
        <v>214</v>
      </c>
      <c r="E262" t="s">
        <v>615</v>
      </c>
      <c r="F262" t="s">
        <v>409</v>
      </c>
      <c r="G262" t="s">
        <v>613</v>
      </c>
      <c r="H262" t="s">
        <v>516</v>
      </c>
      <c r="I262" t="s">
        <v>614</v>
      </c>
      <c r="J262" t="s">
        <v>176</v>
      </c>
      <c r="K262" t="s">
        <v>308</v>
      </c>
      <c r="L262" t="s">
        <v>518</v>
      </c>
      <c r="M262" t="s">
        <v>523</v>
      </c>
    </row>
    <row r="263" spans="1:13" ht="12.75">
      <c r="A263" t="str">
        <f>HYPERLINK("http://www.onsemi.com/PowerSolutions/product.do?id=1SMB7.0AT3","1SMB7.0AT3")</f>
        <v>1SMB7.0AT3</v>
      </c>
      <c r="B263" t="str">
        <f aca="true" t="shared" si="6" ref="B263:B268">HYPERLINK("http://www.onsemi.com/pub/Collateral/1SMB5.0AT3-D.PDF","1SMB5.0AT3/D (69.0kB)")</f>
        <v>1SMB5.0AT3/D (69.0kB)</v>
      </c>
      <c r="C263" t="s">
        <v>207</v>
      </c>
      <c r="D263" t="s">
        <v>214</v>
      </c>
      <c r="E263" t="s">
        <v>616</v>
      </c>
      <c r="F263" t="s">
        <v>175</v>
      </c>
      <c r="G263" t="s">
        <v>617</v>
      </c>
      <c r="H263" t="s">
        <v>516</v>
      </c>
      <c r="I263" t="s">
        <v>194</v>
      </c>
      <c r="J263" t="s">
        <v>311</v>
      </c>
      <c r="K263" t="s">
        <v>327</v>
      </c>
      <c r="L263" t="s">
        <v>518</v>
      </c>
      <c r="M263" t="s">
        <v>519</v>
      </c>
    </row>
    <row r="264" spans="1:13" ht="12.75">
      <c r="A264" t="str">
        <f>HYPERLINK("http://www.onsemi.com/PowerSolutions/product.do?id=1SMB7.0AT3G","1SMB7.0AT3G")</f>
        <v>1SMB7.0AT3G</v>
      </c>
      <c r="B264" t="str">
        <f t="shared" si="6"/>
        <v>1SMB5.0AT3/D (69.0kB)</v>
      </c>
      <c r="C264" t="s">
        <v>168</v>
      </c>
      <c r="D264" t="s">
        <v>214</v>
      </c>
      <c r="E264" t="s">
        <v>616</v>
      </c>
      <c r="F264" t="s">
        <v>175</v>
      </c>
      <c r="G264" t="s">
        <v>617</v>
      </c>
      <c r="H264" t="s">
        <v>516</v>
      </c>
      <c r="I264" t="s">
        <v>194</v>
      </c>
      <c r="J264" t="s">
        <v>311</v>
      </c>
      <c r="K264" t="s">
        <v>327</v>
      </c>
      <c r="L264" t="s">
        <v>518</v>
      </c>
      <c r="M264" t="s">
        <v>519</v>
      </c>
    </row>
    <row r="265" spans="1:13" ht="12.75">
      <c r="A265" t="str">
        <f>HYPERLINK("http://www.onsemi.com/PowerSolutions/product.do?id=1SMB7.5AT3G","1SMB7.5AT3G")</f>
        <v>1SMB7.5AT3G</v>
      </c>
      <c r="B265" t="str">
        <f t="shared" si="6"/>
        <v>1SMB5.0AT3/D (69.0kB)</v>
      </c>
      <c r="C265" t="s">
        <v>168</v>
      </c>
      <c r="D265" t="s">
        <v>214</v>
      </c>
      <c r="E265" t="s">
        <v>618</v>
      </c>
      <c r="F265" t="s">
        <v>175</v>
      </c>
      <c r="G265" t="s">
        <v>619</v>
      </c>
      <c r="H265" t="s">
        <v>516</v>
      </c>
      <c r="I265" t="s">
        <v>302</v>
      </c>
      <c r="J265" t="s">
        <v>193</v>
      </c>
      <c r="K265" t="s">
        <v>620</v>
      </c>
      <c r="L265" t="s">
        <v>518</v>
      </c>
      <c r="M265" t="s">
        <v>519</v>
      </c>
    </row>
    <row r="266" spans="1:13" ht="12.75">
      <c r="A266" t="str">
        <f>HYPERLINK("http://www.onsemi.com/PowerSolutions/product.do?id=1SMB70AT3","1SMB70AT3")</f>
        <v>1SMB70AT3</v>
      </c>
      <c r="B266" t="str">
        <f t="shared" si="6"/>
        <v>1SMB5.0AT3/D (69.0kB)</v>
      </c>
      <c r="C266" t="s">
        <v>207</v>
      </c>
      <c r="D266" t="s">
        <v>214</v>
      </c>
      <c r="E266" t="s">
        <v>621</v>
      </c>
      <c r="F266" t="s">
        <v>175</v>
      </c>
      <c r="G266" t="s">
        <v>498</v>
      </c>
      <c r="H266" t="s">
        <v>516</v>
      </c>
      <c r="I266" t="s">
        <v>499</v>
      </c>
      <c r="J266" t="s">
        <v>176</v>
      </c>
      <c r="K266" t="s">
        <v>315</v>
      </c>
      <c r="L266" t="s">
        <v>518</v>
      </c>
      <c r="M266" t="s">
        <v>519</v>
      </c>
    </row>
    <row r="267" spans="1:13" ht="12.75">
      <c r="A267" t="str">
        <f>HYPERLINK("http://www.onsemi.com/PowerSolutions/product.do?id=1SMB70AT3G","1SMB70AT3G")</f>
        <v>1SMB70AT3G</v>
      </c>
      <c r="B267" t="str">
        <f t="shared" si="6"/>
        <v>1SMB5.0AT3/D (69.0kB)</v>
      </c>
      <c r="C267" t="s">
        <v>168</v>
      </c>
      <c r="D267" t="s">
        <v>214</v>
      </c>
      <c r="E267" t="s">
        <v>621</v>
      </c>
      <c r="F267" t="s">
        <v>175</v>
      </c>
      <c r="G267" t="s">
        <v>498</v>
      </c>
      <c r="H267" t="s">
        <v>516</v>
      </c>
      <c r="I267" t="s">
        <v>499</v>
      </c>
      <c r="J267" t="s">
        <v>176</v>
      </c>
      <c r="K267" t="s">
        <v>315</v>
      </c>
      <c r="L267" t="s">
        <v>518</v>
      </c>
      <c r="M267" t="s">
        <v>519</v>
      </c>
    </row>
    <row r="268" spans="1:13" ht="12.75">
      <c r="A268" t="str">
        <f>HYPERLINK("http://www.onsemi.com/PowerSolutions/product.do?id=1SMB75AT3G","1SMB75AT3G")</f>
        <v>1SMB75AT3G</v>
      </c>
      <c r="B268" t="str">
        <f t="shared" si="6"/>
        <v>1SMB5.0AT3/D (69.0kB)</v>
      </c>
      <c r="C268" t="s">
        <v>168</v>
      </c>
      <c r="D268" t="s">
        <v>214</v>
      </c>
      <c r="E268" t="s">
        <v>622</v>
      </c>
      <c r="F268" t="s">
        <v>175</v>
      </c>
      <c r="G268" t="s">
        <v>623</v>
      </c>
      <c r="H268" t="s">
        <v>516</v>
      </c>
      <c r="I268" t="s">
        <v>306</v>
      </c>
      <c r="J268" t="s">
        <v>176</v>
      </c>
      <c r="K268" t="s">
        <v>624</v>
      </c>
      <c r="L268" t="s">
        <v>518</v>
      </c>
      <c r="M268" t="s">
        <v>519</v>
      </c>
    </row>
    <row r="269" spans="1:13" ht="12.75">
      <c r="A269" t="str">
        <f>HYPERLINK("http://www.onsemi.com/PowerSolutions/product.do?id=1SMB75CAT3G","1SMB75CAT3G")</f>
        <v>1SMB75CAT3G</v>
      </c>
      <c r="B269" t="str">
        <f>HYPERLINK("http://www.onsemi.com/pub/Collateral/1SMB10CAT3-D.PDF","1SMB10CAT3/D (67.0kB)")</f>
        <v>1SMB10CAT3/D (67.0kB)</v>
      </c>
      <c r="C269" t="s">
        <v>168</v>
      </c>
      <c r="D269" t="s">
        <v>214</v>
      </c>
      <c r="E269" t="s">
        <v>625</v>
      </c>
      <c r="F269" t="s">
        <v>409</v>
      </c>
      <c r="G269" t="s">
        <v>623</v>
      </c>
      <c r="H269" t="s">
        <v>516</v>
      </c>
      <c r="I269" t="s">
        <v>306</v>
      </c>
      <c r="J269" t="s">
        <v>176</v>
      </c>
      <c r="K269" t="s">
        <v>624</v>
      </c>
      <c r="L269" t="s">
        <v>518</v>
      </c>
      <c r="M269" t="s">
        <v>523</v>
      </c>
    </row>
    <row r="270" spans="1:13" ht="12.75">
      <c r="A270" t="str">
        <f>HYPERLINK("http://www.onsemi.com/PowerSolutions/product.do?id=1SMB8.0AT3G","1SMB8.0AT3G")</f>
        <v>1SMB8.0AT3G</v>
      </c>
      <c r="B270" t="str">
        <f>HYPERLINK("http://www.onsemi.com/pub/Collateral/1SMB5.0AT3-D.PDF","1SMB5.0AT3/D (69.0kB)")</f>
        <v>1SMB5.0AT3/D (69.0kB)</v>
      </c>
      <c r="C270" t="s">
        <v>168</v>
      </c>
      <c r="D270" t="s">
        <v>214</v>
      </c>
      <c r="E270" t="s">
        <v>626</v>
      </c>
      <c r="F270" t="s">
        <v>175</v>
      </c>
      <c r="G270" t="s">
        <v>627</v>
      </c>
      <c r="H270" t="s">
        <v>516</v>
      </c>
      <c r="I270" t="s">
        <v>506</v>
      </c>
      <c r="J270" t="s">
        <v>319</v>
      </c>
      <c r="K270" t="s">
        <v>240</v>
      </c>
      <c r="L270" t="s">
        <v>518</v>
      </c>
      <c r="M270" t="s">
        <v>519</v>
      </c>
    </row>
    <row r="271" spans="1:13" ht="12.75">
      <c r="A271" t="str">
        <f>HYPERLINK("http://www.onsemi.com/PowerSolutions/product.do?id=1SMB8.5AT3G","1SMB8.5AT3G")</f>
        <v>1SMB8.5AT3G</v>
      </c>
      <c r="B271" t="str">
        <f>HYPERLINK("http://www.onsemi.com/pub/Collateral/1SMB5.0AT3-D.PDF","1SMB5.0AT3/D (69.0kB)")</f>
        <v>1SMB5.0AT3/D (69.0kB)</v>
      </c>
      <c r="C271" t="s">
        <v>168</v>
      </c>
      <c r="D271" t="s">
        <v>214</v>
      </c>
      <c r="E271" t="s">
        <v>628</v>
      </c>
      <c r="F271" t="s">
        <v>175</v>
      </c>
      <c r="G271" t="s">
        <v>629</v>
      </c>
      <c r="H271" t="s">
        <v>516</v>
      </c>
      <c r="I271" t="s">
        <v>360</v>
      </c>
      <c r="J271" t="s">
        <v>216</v>
      </c>
      <c r="K271" t="s">
        <v>509</v>
      </c>
      <c r="L271" t="s">
        <v>518</v>
      </c>
      <c r="M271" t="s">
        <v>519</v>
      </c>
    </row>
    <row r="272" spans="1:13" ht="12.75">
      <c r="A272" t="str">
        <f>HYPERLINK("http://www.onsemi.com/PowerSolutions/product.do?id=1SMB85AT3G","1SMB85AT3G")</f>
        <v>1SMB85AT3G</v>
      </c>
      <c r="B272" t="str">
        <f>HYPERLINK("http://www.onsemi.com/pub/Collateral/1SMB5.0AT3-D.PDF","1SMB5.0AT3/D (69.0kB)")</f>
        <v>1SMB5.0AT3/D (69.0kB)</v>
      </c>
      <c r="C272" t="s">
        <v>168</v>
      </c>
      <c r="D272" t="s">
        <v>214</v>
      </c>
      <c r="E272" t="s">
        <v>630</v>
      </c>
      <c r="F272" t="s">
        <v>175</v>
      </c>
      <c r="G272" t="s">
        <v>631</v>
      </c>
      <c r="H272" t="s">
        <v>516</v>
      </c>
      <c r="I272" t="s">
        <v>296</v>
      </c>
      <c r="J272" t="s">
        <v>632</v>
      </c>
      <c r="K272" t="s">
        <v>364</v>
      </c>
      <c r="L272" t="s">
        <v>518</v>
      </c>
      <c r="M272" t="s">
        <v>519</v>
      </c>
    </row>
    <row r="273" spans="1:13" ht="12.75">
      <c r="A273" t="str">
        <f>HYPERLINK("http://www.onsemi.com/PowerSolutions/product.do?id=1SMB9.0AT3G","1SMB9.0AT3G")</f>
        <v>1SMB9.0AT3G</v>
      </c>
      <c r="B273" t="str">
        <f>HYPERLINK("http://www.onsemi.com/pub/Collateral/1SMB5.0AT3-D.PDF","1SMB5.0AT3/D (69.0kB)")</f>
        <v>1SMB5.0AT3/D (69.0kB)</v>
      </c>
      <c r="C273" t="s">
        <v>168</v>
      </c>
      <c r="D273" t="s">
        <v>214</v>
      </c>
      <c r="E273" t="s">
        <v>633</v>
      </c>
      <c r="F273" t="s">
        <v>175</v>
      </c>
      <c r="G273" t="s">
        <v>634</v>
      </c>
      <c r="H273" t="s">
        <v>516</v>
      </c>
      <c r="I273" t="s">
        <v>512</v>
      </c>
      <c r="J273" t="s">
        <v>176</v>
      </c>
      <c r="K273" t="s">
        <v>513</v>
      </c>
      <c r="L273" t="s">
        <v>518</v>
      </c>
      <c r="M273" t="s">
        <v>519</v>
      </c>
    </row>
    <row r="274" spans="1:13" ht="12.75">
      <c r="A274" t="str">
        <f>HYPERLINK("http://www.onsemi.com/PowerSolutions/product.do?id=1SMB90AT3G","1SMB90AT3G")</f>
        <v>1SMB90AT3G</v>
      </c>
      <c r="B274" t="str">
        <f>HYPERLINK("http://www.onsemi.com/pub/Collateral/1SMB5.0AT3-D.PDF","1SMB5.0AT3/D (69.0kB)")</f>
        <v>1SMB5.0AT3/D (69.0kB)</v>
      </c>
      <c r="C274" t="s">
        <v>168</v>
      </c>
      <c r="D274" t="s">
        <v>214</v>
      </c>
      <c r="E274" t="s">
        <v>635</v>
      </c>
      <c r="F274" t="s">
        <v>175</v>
      </c>
      <c r="G274" t="s">
        <v>636</v>
      </c>
      <c r="H274" t="s">
        <v>516</v>
      </c>
      <c r="I274" t="s">
        <v>637</v>
      </c>
      <c r="J274" t="s">
        <v>176</v>
      </c>
      <c r="K274" t="s">
        <v>638</v>
      </c>
      <c r="L274" t="s">
        <v>518</v>
      </c>
      <c r="M274" t="s">
        <v>519</v>
      </c>
    </row>
    <row r="275" spans="1:13" ht="12.75">
      <c r="A275" t="str">
        <f>HYPERLINK("http://www.onsemi.com/PowerSolutions/product.do?id=1SMC10AT3G","1SMC10AT3G")</f>
        <v>1SMC10AT3G</v>
      </c>
      <c r="B275" t="str">
        <f aca="true" t="shared" si="7" ref="B275:B315">HYPERLINK("http://www.onsemi.com/pub/Collateral/1SMC5.0AT3-D.PDF","1SMC5.0AT3/D (71.0kB)")</f>
        <v>1SMC5.0AT3/D (71.0kB)</v>
      </c>
      <c r="C275" t="s">
        <v>168</v>
      </c>
      <c r="D275" t="s">
        <v>214</v>
      </c>
      <c r="E275" t="s">
        <v>639</v>
      </c>
      <c r="F275" t="s">
        <v>175</v>
      </c>
      <c r="G275" t="s">
        <v>402</v>
      </c>
      <c r="H275" t="s">
        <v>217</v>
      </c>
      <c r="I275" t="s">
        <v>216</v>
      </c>
      <c r="J275" t="s">
        <v>176</v>
      </c>
      <c r="K275" t="s">
        <v>405</v>
      </c>
      <c r="L275" t="s">
        <v>172</v>
      </c>
      <c r="M275" t="s">
        <v>173</v>
      </c>
    </row>
    <row r="276" spans="1:13" ht="12.75">
      <c r="A276" t="str">
        <f>HYPERLINK("http://www.onsemi.com/PowerSolutions/product.do?id=1SMC12AT3","1SMC12AT3")</f>
        <v>1SMC12AT3</v>
      </c>
      <c r="B276" t="str">
        <f t="shared" si="7"/>
        <v>1SMC5.0AT3/D (71.0kB)</v>
      </c>
      <c r="C276" t="s">
        <v>207</v>
      </c>
      <c r="D276" t="s">
        <v>214</v>
      </c>
      <c r="E276" t="s">
        <v>640</v>
      </c>
      <c r="F276" t="s">
        <v>175</v>
      </c>
      <c r="G276" t="s">
        <v>378</v>
      </c>
      <c r="H276" t="s">
        <v>217</v>
      </c>
      <c r="I276" t="s">
        <v>327</v>
      </c>
      <c r="J276" t="s">
        <v>176</v>
      </c>
      <c r="K276" t="s">
        <v>379</v>
      </c>
      <c r="L276" t="s">
        <v>172</v>
      </c>
      <c r="M276" t="s">
        <v>330</v>
      </c>
    </row>
    <row r="277" spans="1:13" ht="12.75">
      <c r="A277" t="str">
        <f>HYPERLINK("http://www.onsemi.com/PowerSolutions/product.do?id=1SMC12AT3G","1SMC12AT3G")</f>
        <v>1SMC12AT3G</v>
      </c>
      <c r="B277" t="str">
        <f t="shared" si="7"/>
        <v>1SMC5.0AT3/D (71.0kB)</v>
      </c>
      <c r="C277" t="s">
        <v>168</v>
      </c>
      <c r="D277" t="s">
        <v>214</v>
      </c>
      <c r="E277" t="s">
        <v>640</v>
      </c>
      <c r="F277" t="s">
        <v>175</v>
      </c>
      <c r="G277" t="s">
        <v>378</v>
      </c>
      <c r="H277" t="s">
        <v>217</v>
      </c>
      <c r="I277" t="s">
        <v>327</v>
      </c>
      <c r="J277" t="s">
        <v>176</v>
      </c>
      <c r="K277" t="s">
        <v>379</v>
      </c>
      <c r="L277" t="s">
        <v>172</v>
      </c>
      <c r="M277" t="s">
        <v>330</v>
      </c>
    </row>
    <row r="278" spans="1:13" ht="12.75">
      <c r="A278" t="str">
        <f>HYPERLINK("http://www.onsemi.com/PowerSolutions/product.do?id=1SMC13AT3G","1SMC13AT3G")</f>
        <v>1SMC13AT3G</v>
      </c>
      <c r="B278" t="str">
        <f t="shared" si="7"/>
        <v>1SMC5.0AT3/D (71.0kB)</v>
      </c>
      <c r="C278" t="s">
        <v>168</v>
      </c>
      <c r="D278" t="s">
        <v>214</v>
      </c>
      <c r="E278" t="s">
        <v>641</v>
      </c>
      <c r="F278" t="s">
        <v>175</v>
      </c>
      <c r="G278" t="s">
        <v>417</v>
      </c>
      <c r="H278" t="s">
        <v>217</v>
      </c>
      <c r="I278" t="s">
        <v>231</v>
      </c>
      <c r="J278" t="s">
        <v>176</v>
      </c>
      <c r="K278" t="s">
        <v>418</v>
      </c>
      <c r="L278" t="s">
        <v>172</v>
      </c>
      <c r="M278" t="s">
        <v>173</v>
      </c>
    </row>
    <row r="279" spans="1:13" ht="12.75">
      <c r="A279" t="str">
        <f>HYPERLINK("http://www.onsemi.com/PowerSolutions/product.do?id=1SMC14AT3G","1SMC14AT3G")</f>
        <v>1SMC14AT3G</v>
      </c>
      <c r="B279" t="str">
        <f t="shared" si="7"/>
        <v>1SMC5.0AT3/D (71.0kB)</v>
      </c>
      <c r="C279" t="s">
        <v>168</v>
      </c>
      <c r="D279" t="s">
        <v>214</v>
      </c>
      <c r="E279" t="s">
        <v>642</v>
      </c>
      <c r="F279" t="s">
        <v>175</v>
      </c>
      <c r="G279" t="s">
        <v>546</v>
      </c>
      <c r="H279" t="s">
        <v>217</v>
      </c>
      <c r="I279" t="s">
        <v>378</v>
      </c>
      <c r="J279" t="s">
        <v>176</v>
      </c>
      <c r="K279" t="s">
        <v>544</v>
      </c>
      <c r="L279" t="s">
        <v>172</v>
      </c>
      <c r="M279" t="s">
        <v>173</v>
      </c>
    </row>
    <row r="280" spans="1:13" ht="12.75">
      <c r="A280" t="str">
        <f>HYPERLINK("http://www.onsemi.com/PowerSolutions/product.do?id=1SMC15AT3","1SMC15AT3")</f>
        <v>1SMC15AT3</v>
      </c>
      <c r="B280" t="str">
        <f t="shared" si="7"/>
        <v>1SMC5.0AT3/D (71.0kB)</v>
      </c>
      <c r="C280" t="s">
        <v>207</v>
      </c>
      <c r="D280" t="s">
        <v>214</v>
      </c>
      <c r="E280" t="s">
        <v>643</v>
      </c>
      <c r="F280" t="s">
        <v>175</v>
      </c>
      <c r="G280" t="s">
        <v>421</v>
      </c>
      <c r="H280" t="s">
        <v>217</v>
      </c>
      <c r="I280" t="s">
        <v>235</v>
      </c>
      <c r="J280" t="s">
        <v>176</v>
      </c>
      <c r="K280" t="s">
        <v>422</v>
      </c>
      <c r="L280" t="s">
        <v>172</v>
      </c>
      <c r="M280" t="s">
        <v>173</v>
      </c>
    </row>
    <row r="281" spans="1:13" ht="12.75">
      <c r="A281" t="str">
        <f>HYPERLINK("http://www.onsemi.com/PowerSolutions/product.do?id=1SMC15AT3G","1SMC15AT3G")</f>
        <v>1SMC15AT3G</v>
      </c>
      <c r="B281" t="str">
        <f t="shared" si="7"/>
        <v>1SMC5.0AT3/D (71.0kB)</v>
      </c>
      <c r="C281" t="s">
        <v>168</v>
      </c>
      <c r="D281" t="s">
        <v>214</v>
      </c>
      <c r="E281" t="s">
        <v>643</v>
      </c>
      <c r="F281" t="s">
        <v>175</v>
      </c>
      <c r="G281" t="s">
        <v>421</v>
      </c>
      <c r="H281" t="s">
        <v>217</v>
      </c>
      <c r="I281" t="s">
        <v>235</v>
      </c>
      <c r="J281" t="s">
        <v>176</v>
      </c>
      <c r="K281" t="s">
        <v>422</v>
      </c>
      <c r="L281" t="s">
        <v>172</v>
      </c>
      <c r="M281" t="s">
        <v>173</v>
      </c>
    </row>
    <row r="282" spans="1:13" ht="12.75">
      <c r="A282" t="str">
        <f>HYPERLINK("http://www.onsemi.com/PowerSolutions/product.do?id=1SMC16AT3G","1SMC16AT3G")</f>
        <v>1SMC16AT3G</v>
      </c>
      <c r="B282" t="str">
        <f t="shared" si="7"/>
        <v>1SMC5.0AT3/D (71.0kB)</v>
      </c>
      <c r="C282" t="s">
        <v>168</v>
      </c>
      <c r="D282" t="s">
        <v>214</v>
      </c>
      <c r="E282" t="s">
        <v>644</v>
      </c>
      <c r="F282" t="s">
        <v>175</v>
      </c>
      <c r="G282" t="s">
        <v>383</v>
      </c>
      <c r="H282" t="s">
        <v>217</v>
      </c>
      <c r="I282" t="s">
        <v>239</v>
      </c>
      <c r="J282" t="s">
        <v>176</v>
      </c>
      <c r="K282" t="s">
        <v>384</v>
      </c>
      <c r="L282" t="s">
        <v>172</v>
      </c>
      <c r="M282" t="s">
        <v>173</v>
      </c>
    </row>
    <row r="283" spans="1:13" ht="12.75">
      <c r="A283" t="str">
        <f>HYPERLINK("http://www.onsemi.com/PowerSolutions/product.do?id=1SMC17AT3G","1SMC17AT3G")</f>
        <v>1SMC17AT3G</v>
      </c>
      <c r="B283" t="str">
        <f t="shared" si="7"/>
        <v>1SMC5.0AT3/D (71.0kB)</v>
      </c>
      <c r="C283" t="s">
        <v>168</v>
      </c>
      <c r="D283" t="s">
        <v>214</v>
      </c>
      <c r="E283" t="s">
        <v>645</v>
      </c>
      <c r="F283" t="s">
        <v>175</v>
      </c>
      <c r="G283" t="s">
        <v>379</v>
      </c>
      <c r="H283" t="s">
        <v>217</v>
      </c>
      <c r="I283" t="s">
        <v>405</v>
      </c>
      <c r="J283" t="s">
        <v>176</v>
      </c>
      <c r="K283" t="s">
        <v>427</v>
      </c>
      <c r="L283" t="s">
        <v>172</v>
      </c>
      <c r="M283" t="s">
        <v>173</v>
      </c>
    </row>
    <row r="284" spans="1:13" ht="12.75">
      <c r="A284" t="str">
        <f>HYPERLINK("http://www.onsemi.com/PowerSolutions/product.do?id=1SMC18AT3G","1SMC18AT3G")</f>
        <v>1SMC18AT3G</v>
      </c>
      <c r="B284" t="str">
        <f t="shared" si="7"/>
        <v>1SMC5.0AT3/D (71.0kB)</v>
      </c>
      <c r="C284" t="s">
        <v>168</v>
      </c>
      <c r="D284" t="s">
        <v>214</v>
      </c>
      <c r="E284" t="s">
        <v>646</v>
      </c>
      <c r="F284" t="s">
        <v>175</v>
      </c>
      <c r="G284" t="s">
        <v>429</v>
      </c>
      <c r="H284" t="s">
        <v>217</v>
      </c>
      <c r="I284" t="s">
        <v>243</v>
      </c>
      <c r="J284" t="s">
        <v>176</v>
      </c>
      <c r="K284" t="s">
        <v>430</v>
      </c>
      <c r="L284" t="s">
        <v>172</v>
      </c>
      <c r="M284" t="s">
        <v>173</v>
      </c>
    </row>
    <row r="285" spans="1:13" ht="12.75">
      <c r="A285" t="str">
        <f>HYPERLINK("http://www.onsemi.com/PowerSolutions/product.do?id=1SMC20AT3G","1SMC20AT3G")</f>
        <v>1SMC20AT3G</v>
      </c>
      <c r="B285" t="str">
        <f t="shared" si="7"/>
        <v>1SMC5.0AT3/D (71.0kB)</v>
      </c>
      <c r="C285" t="s">
        <v>168</v>
      </c>
      <c r="D285" t="s">
        <v>214</v>
      </c>
      <c r="E285" t="s">
        <v>647</v>
      </c>
      <c r="F285" t="s">
        <v>175</v>
      </c>
      <c r="G285" t="s">
        <v>433</v>
      </c>
      <c r="H285" t="s">
        <v>217</v>
      </c>
      <c r="I285" t="s">
        <v>247</v>
      </c>
      <c r="J285" t="s">
        <v>176</v>
      </c>
      <c r="K285" t="s">
        <v>434</v>
      </c>
      <c r="L285" t="s">
        <v>172</v>
      </c>
      <c r="M285" t="s">
        <v>173</v>
      </c>
    </row>
    <row r="286" spans="1:13" ht="12.75">
      <c r="A286" t="str">
        <f>HYPERLINK("http://www.onsemi.com/PowerSolutions/product.do?id=1SMC22AT3G","1SMC22AT3G")</f>
        <v>1SMC22AT3G</v>
      </c>
      <c r="B286" t="str">
        <f t="shared" si="7"/>
        <v>1SMC5.0AT3/D (71.0kB)</v>
      </c>
      <c r="C286" t="s">
        <v>168</v>
      </c>
      <c r="D286" t="s">
        <v>214</v>
      </c>
      <c r="E286" t="s">
        <v>648</v>
      </c>
      <c r="F286" t="s">
        <v>175</v>
      </c>
      <c r="G286" t="s">
        <v>437</v>
      </c>
      <c r="H286" t="s">
        <v>217</v>
      </c>
      <c r="I286" t="s">
        <v>201</v>
      </c>
      <c r="J286" t="s">
        <v>176</v>
      </c>
      <c r="K286" t="s">
        <v>388</v>
      </c>
      <c r="L286" t="s">
        <v>172</v>
      </c>
      <c r="M286" t="s">
        <v>173</v>
      </c>
    </row>
    <row r="287" spans="1:13" ht="12.75">
      <c r="A287" t="str">
        <f>HYPERLINK("http://www.onsemi.com/PowerSolutions/product.do?id=1SMC24AT3G","1SMC24AT3G")</f>
        <v>1SMC24AT3G</v>
      </c>
      <c r="B287" t="str">
        <f t="shared" si="7"/>
        <v>1SMC5.0AT3/D (71.0kB)</v>
      </c>
      <c r="C287" t="s">
        <v>168</v>
      </c>
      <c r="D287" t="s">
        <v>214</v>
      </c>
      <c r="E287" t="s">
        <v>649</v>
      </c>
      <c r="F287" t="s">
        <v>175</v>
      </c>
      <c r="G287" t="s">
        <v>439</v>
      </c>
      <c r="H287" t="s">
        <v>217</v>
      </c>
      <c r="I287" t="s">
        <v>251</v>
      </c>
      <c r="J287" t="s">
        <v>176</v>
      </c>
      <c r="K287" t="s">
        <v>440</v>
      </c>
      <c r="L287" t="s">
        <v>172</v>
      </c>
      <c r="M287" t="s">
        <v>173</v>
      </c>
    </row>
    <row r="288" spans="1:13" ht="12.75">
      <c r="A288" t="str">
        <f>HYPERLINK("http://www.onsemi.com/PowerSolutions/product.do?id=1SMC26AT3","1SMC26AT3")</f>
        <v>1SMC26AT3</v>
      </c>
      <c r="B288" t="str">
        <f t="shared" si="7"/>
        <v>1SMC5.0AT3/D (71.0kB)</v>
      </c>
      <c r="C288" t="s">
        <v>207</v>
      </c>
      <c r="D288" t="s">
        <v>214</v>
      </c>
      <c r="E288" t="s">
        <v>650</v>
      </c>
      <c r="F288" t="s">
        <v>175</v>
      </c>
      <c r="G288" t="s">
        <v>390</v>
      </c>
      <c r="H288" t="s">
        <v>217</v>
      </c>
      <c r="I288" t="s">
        <v>384</v>
      </c>
      <c r="J288" t="s">
        <v>176</v>
      </c>
      <c r="K288" t="s">
        <v>391</v>
      </c>
      <c r="L288" t="s">
        <v>172</v>
      </c>
      <c r="M288" t="s">
        <v>173</v>
      </c>
    </row>
    <row r="289" spans="1:13" ht="12.75">
      <c r="A289" t="str">
        <f>HYPERLINK("http://www.onsemi.com/PowerSolutions/product.do?id=1SMC26AT3G","1SMC26AT3G")</f>
        <v>1SMC26AT3G</v>
      </c>
      <c r="B289" t="str">
        <f t="shared" si="7"/>
        <v>1SMC5.0AT3/D (71.0kB)</v>
      </c>
      <c r="C289" t="s">
        <v>168</v>
      </c>
      <c r="D289" t="s">
        <v>214</v>
      </c>
      <c r="E289" t="s">
        <v>650</v>
      </c>
      <c r="F289" t="s">
        <v>175</v>
      </c>
      <c r="G289" t="s">
        <v>390</v>
      </c>
      <c r="H289" t="s">
        <v>217</v>
      </c>
      <c r="I289" t="s">
        <v>384</v>
      </c>
      <c r="J289" t="s">
        <v>176</v>
      </c>
      <c r="K289" t="s">
        <v>391</v>
      </c>
      <c r="L289" t="s">
        <v>172</v>
      </c>
      <c r="M289" t="s">
        <v>173</v>
      </c>
    </row>
    <row r="290" spans="1:13" ht="12.75">
      <c r="A290" t="str">
        <f>HYPERLINK("http://www.onsemi.com/PowerSolutions/product.do?id=1SMC28AT3","1SMC28AT3")</f>
        <v>1SMC28AT3</v>
      </c>
      <c r="B290" t="str">
        <f t="shared" si="7"/>
        <v>1SMC5.0AT3/D (71.0kB)</v>
      </c>
      <c r="C290" t="s">
        <v>207</v>
      </c>
      <c r="D290" t="s">
        <v>214</v>
      </c>
      <c r="E290" t="s">
        <v>651</v>
      </c>
      <c r="F290" t="s">
        <v>175</v>
      </c>
      <c r="G290" t="s">
        <v>445</v>
      </c>
      <c r="H290" t="s">
        <v>217</v>
      </c>
      <c r="I290" t="s">
        <v>446</v>
      </c>
      <c r="J290" t="s">
        <v>176</v>
      </c>
      <c r="K290" t="s">
        <v>447</v>
      </c>
      <c r="L290" t="s">
        <v>172</v>
      </c>
      <c r="M290" t="s">
        <v>173</v>
      </c>
    </row>
    <row r="291" spans="1:13" ht="12.75">
      <c r="A291" t="str">
        <f>HYPERLINK("http://www.onsemi.com/PowerSolutions/product.do?id=1SMC28AT3G","1SMC28AT3G")</f>
        <v>1SMC28AT3G</v>
      </c>
      <c r="B291" t="str">
        <f t="shared" si="7"/>
        <v>1SMC5.0AT3/D (71.0kB)</v>
      </c>
      <c r="C291" t="s">
        <v>168</v>
      </c>
      <c r="D291" t="s">
        <v>214</v>
      </c>
      <c r="E291" t="s">
        <v>651</v>
      </c>
      <c r="F291" t="s">
        <v>175</v>
      </c>
      <c r="G291" t="s">
        <v>445</v>
      </c>
      <c r="H291" t="s">
        <v>217</v>
      </c>
      <c r="I291" t="s">
        <v>446</v>
      </c>
      <c r="J291" t="s">
        <v>176</v>
      </c>
      <c r="K291" t="s">
        <v>447</v>
      </c>
      <c r="L291" t="s">
        <v>172</v>
      </c>
      <c r="M291" t="s">
        <v>173</v>
      </c>
    </row>
    <row r="292" spans="1:13" ht="12.75">
      <c r="A292" t="str">
        <f>HYPERLINK("http://www.onsemi.com/PowerSolutions/product.do?id=1SMC30AT3","1SMC30AT3")</f>
        <v>1SMC30AT3</v>
      </c>
      <c r="B292" t="str">
        <f t="shared" si="7"/>
        <v>1SMC5.0AT3/D (71.0kB)</v>
      </c>
      <c r="C292" t="s">
        <v>207</v>
      </c>
      <c r="D292" t="s">
        <v>214</v>
      </c>
      <c r="E292" t="s">
        <v>652</v>
      </c>
      <c r="F292" t="s">
        <v>175</v>
      </c>
      <c r="G292" t="s">
        <v>450</v>
      </c>
      <c r="H292" t="s">
        <v>217</v>
      </c>
      <c r="I292" t="s">
        <v>258</v>
      </c>
      <c r="J292" t="s">
        <v>176</v>
      </c>
      <c r="K292" t="s">
        <v>451</v>
      </c>
      <c r="L292" t="s">
        <v>172</v>
      </c>
      <c r="M292" t="s">
        <v>173</v>
      </c>
    </row>
    <row r="293" spans="1:13" ht="12.75">
      <c r="A293" t="str">
        <f>HYPERLINK("http://www.onsemi.com/PowerSolutions/product.do?id=1SMC30AT3G","1SMC30AT3G")</f>
        <v>1SMC30AT3G</v>
      </c>
      <c r="B293" t="str">
        <f t="shared" si="7"/>
        <v>1SMC5.0AT3/D (71.0kB)</v>
      </c>
      <c r="C293" t="s">
        <v>168</v>
      </c>
      <c r="D293" t="s">
        <v>214</v>
      </c>
      <c r="E293" t="s">
        <v>652</v>
      </c>
      <c r="F293" t="s">
        <v>175</v>
      </c>
      <c r="G293" t="s">
        <v>450</v>
      </c>
      <c r="H293" t="s">
        <v>217</v>
      </c>
      <c r="I293" t="s">
        <v>258</v>
      </c>
      <c r="J293" t="s">
        <v>176</v>
      </c>
      <c r="K293" t="s">
        <v>451</v>
      </c>
      <c r="L293" t="s">
        <v>172</v>
      </c>
      <c r="M293" t="s">
        <v>173</v>
      </c>
    </row>
    <row r="294" spans="1:13" ht="12.75">
      <c r="A294" t="str">
        <f>HYPERLINK("http://www.onsemi.com/PowerSolutions/product.do?id=1SMC33AT3","1SMC33AT3")</f>
        <v>1SMC33AT3</v>
      </c>
      <c r="B294" t="str">
        <f t="shared" si="7"/>
        <v>1SMC5.0AT3/D (71.0kB)</v>
      </c>
      <c r="C294" t="s">
        <v>207</v>
      </c>
      <c r="D294" t="s">
        <v>214</v>
      </c>
      <c r="E294" t="s">
        <v>653</v>
      </c>
      <c r="F294" t="s">
        <v>175</v>
      </c>
      <c r="G294" t="s">
        <v>454</v>
      </c>
      <c r="H294" t="s">
        <v>217</v>
      </c>
      <c r="I294" t="s">
        <v>262</v>
      </c>
      <c r="J294" t="s">
        <v>176</v>
      </c>
      <c r="K294" t="s">
        <v>395</v>
      </c>
      <c r="L294" t="s">
        <v>172</v>
      </c>
      <c r="M294" t="s">
        <v>330</v>
      </c>
    </row>
    <row r="295" spans="1:13" ht="12.75">
      <c r="A295" t="str">
        <f>HYPERLINK("http://www.onsemi.com/PowerSolutions/product.do?id=1SMC33AT3G","1SMC33AT3G")</f>
        <v>1SMC33AT3G</v>
      </c>
      <c r="B295" t="str">
        <f t="shared" si="7"/>
        <v>1SMC5.0AT3/D (71.0kB)</v>
      </c>
      <c r="C295" t="s">
        <v>168</v>
      </c>
      <c r="D295" t="s">
        <v>214</v>
      </c>
      <c r="E295" t="s">
        <v>653</v>
      </c>
      <c r="F295" t="s">
        <v>175</v>
      </c>
      <c r="G295" t="s">
        <v>454</v>
      </c>
      <c r="H295" t="s">
        <v>217</v>
      </c>
      <c r="I295" t="s">
        <v>262</v>
      </c>
      <c r="J295" t="s">
        <v>176</v>
      </c>
      <c r="K295" t="s">
        <v>395</v>
      </c>
      <c r="L295" t="s">
        <v>172</v>
      </c>
      <c r="M295" t="s">
        <v>330</v>
      </c>
    </row>
    <row r="296" spans="1:13" ht="12.75">
      <c r="A296" t="str">
        <f>HYPERLINK("http://www.onsemi.com/PowerSolutions/product.do?id=1SMC36AT3G","1SMC36AT3G")</f>
        <v>1SMC36AT3G</v>
      </c>
      <c r="B296" t="str">
        <f t="shared" si="7"/>
        <v>1SMC5.0AT3/D (71.0kB)</v>
      </c>
      <c r="C296" t="s">
        <v>168</v>
      </c>
      <c r="D296" t="s">
        <v>214</v>
      </c>
      <c r="E296" t="s">
        <v>654</v>
      </c>
      <c r="F296" t="s">
        <v>175</v>
      </c>
      <c r="G296" t="s">
        <v>391</v>
      </c>
      <c r="H296" t="s">
        <v>217</v>
      </c>
      <c r="I296" t="s">
        <v>266</v>
      </c>
      <c r="J296" t="s">
        <v>176</v>
      </c>
      <c r="K296" t="s">
        <v>299</v>
      </c>
      <c r="L296" t="s">
        <v>172</v>
      </c>
      <c r="M296" t="s">
        <v>330</v>
      </c>
    </row>
    <row r="297" spans="1:13" ht="12.75">
      <c r="A297" t="str">
        <f>HYPERLINK("http://www.onsemi.com/PowerSolutions/product.do?id=1SMC40AT3","1SMC40AT3")</f>
        <v>1SMC40AT3</v>
      </c>
      <c r="B297" t="str">
        <f t="shared" si="7"/>
        <v>1SMC5.0AT3/D (71.0kB)</v>
      </c>
      <c r="C297" t="s">
        <v>207</v>
      </c>
      <c r="D297" t="s">
        <v>214</v>
      </c>
      <c r="E297" t="s">
        <v>655</v>
      </c>
      <c r="F297" t="s">
        <v>175</v>
      </c>
      <c r="G297" t="s">
        <v>459</v>
      </c>
      <c r="H297" t="s">
        <v>217</v>
      </c>
      <c r="I297" t="s">
        <v>200</v>
      </c>
      <c r="J297" t="s">
        <v>176</v>
      </c>
      <c r="K297" t="s">
        <v>460</v>
      </c>
      <c r="L297" t="s">
        <v>172</v>
      </c>
      <c r="M297" t="s">
        <v>173</v>
      </c>
    </row>
    <row r="298" spans="1:13" ht="12.75">
      <c r="A298" t="str">
        <f>HYPERLINK("http://www.onsemi.com/PowerSolutions/product.do?id=1SMC40AT3G","1SMC40AT3G")</f>
        <v>1SMC40AT3G</v>
      </c>
      <c r="B298" t="str">
        <f t="shared" si="7"/>
        <v>1SMC5.0AT3/D (71.0kB)</v>
      </c>
      <c r="C298" t="s">
        <v>168</v>
      </c>
      <c r="D298" t="s">
        <v>214</v>
      </c>
      <c r="E298" t="s">
        <v>655</v>
      </c>
      <c r="F298" t="s">
        <v>175</v>
      </c>
      <c r="G298" t="s">
        <v>459</v>
      </c>
      <c r="H298" t="s">
        <v>217</v>
      </c>
      <c r="I298" t="s">
        <v>200</v>
      </c>
      <c r="J298" t="s">
        <v>176</v>
      </c>
      <c r="K298" t="s">
        <v>460</v>
      </c>
      <c r="L298" t="s">
        <v>172</v>
      </c>
      <c r="M298" t="s">
        <v>173</v>
      </c>
    </row>
    <row r="299" spans="1:13" ht="12.75">
      <c r="A299" t="str">
        <f>HYPERLINK("http://www.onsemi.com/PowerSolutions/product.do?id=1SMC43AT3G","1SMC43AT3G")</f>
        <v>1SMC43AT3G</v>
      </c>
      <c r="B299" t="str">
        <f t="shared" si="7"/>
        <v>1SMC5.0AT3/D (71.0kB)</v>
      </c>
      <c r="C299" t="s">
        <v>168</v>
      </c>
      <c r="D299" t="s">
        <v>214</v>
      </c>
      <c r="E299" t="s">
        <v>656</v>
      </c>
      <c r="F299" t="s">
        <v>175</v>
      </c>
      <c r="G299" t="s">
        <v>463</v>
      </c>
      <c r="H299" t="s">
        <v>217</v>
      </c>
      <c r="I299" t="s">
        <v>273</v>
      </c>
      <c r="J299" t="s">
        <v>176</v>
      </c>
      <c r="K299" t="s">
        <v>464</v>
      </c>
      <c r="L299" t="s">
        <v>172</v>
      </c>
      <c r="M299" t="s">
        <v>173</v>
      </c>
    </row>
    <row r="300" spans="1:13" ht="12.75">
      <c r="A300" t="str">
        <f>HYPERLINK("http://www.onsemi.com/PowerSolutions/product.do?id=1SMC48AT3G","1SMC48AT3G")</f>
        <v>1SMC48AT3G</v>
      </c>
      <c r="B300" t="str">
        <f t="shared" si="7"/>
        <v>1SMC5.0AT3/D (71.0kB)</v>
      </c>
      <c r="C300" t="s">
        <v>168</v>
      </c>
      <c r="D300" t="s">
        <v>214</v>
      </c>
      <c r="E300" t="s">
        <v>657</v>
      </c>
      <c r="F300" t="s">
        <v>175</v>
      </c>
      <c r="G300" t="s">
        <v>469</v>
      </c>
      <c r="H300" t="s">
        <v>217</v>
      </c>
      <c r="I300" t="s">
        <v>470</v>
      </c>
      <c r="J300" t="s">
        <v>176</v>
      </c>
      <c r="K300" t="s">
        <v>471</v>
      </c>
      <c r="L300" t="s">
        <v>172</v>
      </c>
      <c r="M300" t="s">
        <v>173</v>
      </c>
    </row>
    <row r="301" spans="1:13" ht="12.75">
      <c r="A301" t="str">
        <f>HYPERLINK("http://www.onsemi.com/PowerSolutions/product.do?id=1SMC5.0AT3G","1SMC5.0AT3G")</f>
        <v>1SMC5.0AT3G</v>
      </c>
      <c r="B301" t="str">
        <f t="shared" si="7"/>
        <v>1SMC5.0AT3/D (71.0kB)</v>
      </c>
      <c r="C301" t="s">
        <v>168</v>
      </c>
      <c r="D301" t="s">
        <v>214</v>
      </c>
      <c r="E301" t="s">
        <v>658</v>
      </c>
      <c r="F301" t="s">
        <v>175</v>
      </c>
      <c r="G301" t="s">
        <v>397</v>
      </c>
      <c r="H301" t="s">
        <v>217</v>
      </c>
      <c r="I301" t="s">
        <v>176</v>
      </c>
      <c r="J301" t="s">
        <v>291</v>
      </c>
      <c r="K301" t="s">
        <v>399</v>
      </c>
      <c r="L301" t="s">
        <v>172</v>
      </c>
      <c r="M301" t="s">
        <v>330</v>
      </c>
    </row>
    <row r="302" spans="1:13" ht="12.75">
      <c r="A302" t="str">
        <f>HYPERLINK("http://www.onsemi.com/PowerSolutions/product.do?id=1SMC54AT3G","1SMC54AT3G")</f>
        <v>1SMC54AT3G</v>
      </c>
      <c r="B302" t="str">
        <f t="shared" si="7"/>
        <v>1SMC5.0AT3/D (71.0kB)</v>
      </c>
      <c r="C302" t="s">
        <v>168</v>
      </c>
      <c r="D302" t="s">
        <v>214</v>
      </c>
      <c r="E302" t="s">
        <v>659</v>
      </c>
      <c r="F302" t="s">
        <v>175</v>
      </c>
      <c r="G302" t="s">
        <v>477</v>
      </c>
      <c r="H302" t="s">
        <v>217</v>
      </c>
      <c r="I302" t="s">
        <v>478</v>
      </c>
      <c r="J302" t="s">
        <v>176</v>
      </c>
      <c r="K302" t="s">
        <v>479</v>
      </c>
      <c r="L302" t="s">
        <v>172</v>
      </c>
      <c r="M302" t="s">
        <v>173</v>
      </c>
    </row>
    <row r="303" spans="1:13" ht="12.75">
      <c r="A303" t="str">
        <f>HYPERLINK("http://www.onsemi.com/PowerSolutions/product.do?id=1SMC58AT3G","1SMC58AT3G")</f>
        <v>1SMC58AT3G</v>
      </c>
      <c r="B303" t="str">
        <f t="shared" si="7"/>
        <v>1SMC5.0AT3/D (71.0kB)</v>
      </c>
      <c r="C303" t="s">
        <v>168</v>
      </c>
      <c r="D303" t="s">
        <v>214</v>
      </c>
      <c r="E303" t="s">
        <v>660</v>
      </c>
      <c r="F303" t="s">
        <v>175</v>
      </c>
      <c r="G303" t="s">
        <v>481</v>
      </c>
      <c r="H303" t="s">
        <v>217</v>
      </c>
      <c r="I303" t="s">
        <v>482</v>
      </c>
      <c r="J303" t="s">
        <v>176</v>
      </c>
      <c r="K303" t="s">
        <v>483</v>
      </c>
      <c r="L303" t="s">
        <v>172</v>
      </c>
      <c r="M303" t="s">
        <v>173</v>
      </c>
    </row>
    <row r="304" spans="1:13" ht="12.75">
      <c r="A304" t="str">
        <f>HYPERLINK("http://www.onsemi.com/PowerSolutions/product.do?id=1SMC6.0AT3G","1SMC6.0AT3G")</f>
        <v>1SMC6.0AT3G</v>
      </c>
      <c r="B304" t="str">
        <f t="shared" si="7"/>
        <v>1SMC5.0AT3/D (71.0kB)</v>
      </c>
      <c r="C304" t="s">
        <v>168</v>
      </c>
      <c r="D304" t="s">
        <v>214</v>
      </c>
      <c r="E304" t="s">
        <v>661</v>
      </c>
      <c r="F304" t="s">
        <v>175</v>
      </c>
      <c r="G304" t="s">
        <v>310</v>
      </c>
      <c r="H304" t="s">
        <v>217</v>
      </c>
      <c r="I304" t="s">
        <v>486</v>
      </c>
      <c r="J304" t="s">
        <v>291</v>
      </c>
      <c r="K304" t="s">
        <v>487</v>
      </c>
      <c r="L304" t="s">
        <v>172</v>
      </c>
      <c r="M304" t="s">
        <v>173</v>
      </c>
    </row>
    <row r="305" spans="1:13" ht="12.75">
      <c r="A305" t="str">
        <f>HYPERLINK("http://www.onsemi.com/PowerSolutions/product.do?id=1SMC6.5AT3G","1SMC6.5AT3G")</f>
        <v>1SMC6.5AT3G</v>
      </c>
      <c r="B305" t="str">
        <f t="shared" si="7"/>
        <v>1SMC5.0AT3/D (71.0kB)</v>
      </c>
      <c r="C305" t="s">
        <v>168</v>
      </c>
      <c r="D305" t="s">
        <v>214</v>
      </c>
      <c r="E305" t="s">
        <v>662</v>
      </c>
      <c r="F305" t="s">
        <v>175</v>
      </c>
      <c r="G305" t="s">
        <v>489</v>
      </c>
      <c r="H305" t="s">
        <v>217</v>
      </c>
      <c r="I305" t="s">
        <v>490</v>
      </c>
      <c r="J305" t="s">
        <v>304</v>
      </c>
      <c r="K305" t="s">
        <v>492</v>
      </c>
      <c r="L305" t="s">
        <v>172</v>
      </c>
      <c r="M305" t="s">
        <v>173</v>
      </c>
    </row>
    <row r="306" spans="1:13" ht="12.75">
      <c r="A306" t="str">
        <f>HYPERLINK("http://www.onsemi.com/PowerSolutions/product.do?id=1SMC60AT3G","1SMC60AT3G")</f>
        <v>1SMC60AT3G</v>
      </c>
      <c r="B306" t="str">
        <f t="shared" si="7"/>
        <v>1SMC5.0AT3/D (71.0kB)</v>
      </c>
      <c r="C306" t="s">
        <v>168</v>
      </c>
      <c r="D306" t="s">
        <v>214</v>
      </c>
      <c r="E306" t="s">
        <v>663</v>
      </c>
      <c r="F306" t="s">
        <v>175</v>
      </c>
      <c r="G306" t="s">
        <v>494</v>
      </c>
      <c r="H306" t="s">
        <v>217</v>
      </c>
      <c r="I306" t="s">
        <v>495</v>
      </c>
      <c r="J306" t="s">
        <v>176</v>
      </c>
      <c r="K306" t="s">
        <v>496</v>
      </c>
      <c r="L306" t="s">
        <v>172</v>
      </c>
      <c r="M306" t="s">
        <v>173</v>
      </c>
    </row>
    <row r="307" spans="1:13" ht="12.75">
      <c r="A307" t="str">
        <f>HYPERLINK("http://www.onsemi.com/PowerSolutions/product.do?id=1SMC64AT3G","1SMC64AT3G")</f>
        <v>1SMC64AT3G</v>
      </c>
      <c r="B307" t="str">
        <f t="shared" si="7"/>
        <v>1SMC5.0AT3/D (71.0kB)</v>
      </c>
      <c r="C307" t="s">
        <v>168</v>
      </c>
      <c r="D307" t="s">
        <v>214</v>
      </c>
      <c r="E307" t="s">
        <v>664</v>
      </c>
      <c r="F307" t="s">
        <v>175</v>
      </c>
      <c r="G307" t="s">
        <v>613</v>
      </c>
      <c r="H307" t="s">
        <v>217</v>
      </c>
      <c r="I307" t="s">
        <v>614</v>
      </c>
      <c r="J307" t="s">
        <v>176</v>
      </c>
      <c r="K307" t="s">
        <v>308</v>
      </c>
      <c r="L307" t="s">
        <v>172</v>
      </c>
      <c r="M307" t="s">
        <v>173</v>
      </c>
    </row>
    <row r="308" spans="1:13" ht="12.75">
      <c r="A308" t="str">
        <f>HYPERLINK("http://www.onsemi.com/PowerSolutions/product.do?id=1SMC7.0AT3","1SMC7.0AT3")</f>
        <v>1SMC7.0AT3</v>
      </c>
      <c r="B308" t="str">
        <f t="shared" si="7"/>
        <v>1SMC5.0AT3/D (71.0kB)</v>
      </c>
      <c r="C308" t="s">
        <v>207</v>
      </c>
      <c r="D308" t="s">
        <v>214</v>
      </c>
      <c r="E308" t="s">
        <v>665</v>
      </c>
      <c r="F308" t="s">
        <v>175</v>
      </c>
      <c r="G308" t="s">
        <v>617</v>
      </c>
      <c r="H308" t="s">
        <v>217</v>
      </c>
      <c r="I308" t="s">
        <v>194</v>
      </c>
      <c r="J308" t="s">
        <v>311</v>
      </c>
      <c r="K308" t="s">
        <v>327</v>
      </c>
      <c r="L308" t="s">
        <v>172</v>
      </c>
      <c r="M308" t="s">
        <v>173</v>
      </c>
    </row>
    <row r="309" spans="1:13" ht="12.75">
      <c r="A309" t="str">
        <f>HYPERLINK("http://www.onsemi.com/PowerSolutions/product.do?id=1SMC7.5AT3G","1SMC7.5AT3G")</f>
        <v>1SMC7.5AT3G</v>
      </c>
      <c r="B309" t="str">
        <f t="shared" si="7"/>
        <v>1SMC5.0AT3/D (71.0kB)</v>
      </c>
      <c r="C309" t="s">
        <v>168</v>
      </c>
      <c r="D309" t="s">
        <v>214</v>
      </c>
      <c r="E309" t="s">
        <v>666</v>
      </c>
      <c r="F309" t="s">
        <v>175</v>
      </c>
      <c r="G309" t="s">
        <v>619</v>
      </c>
      <c r="H309" t="s">
        <v>217</v>
      </c>
      <c r="I309" t="s">
        <v>302</v>
      </c>
      <c r="J309" t="s">
        <v>193</v>
      </c>
      <c r="K309" t="s">
        <v>620</v>
      </c>
      <c r="L309" t="s">
        <v>172</v>
      </c>
      <c r="M309" t="s">
        <v>173</v>
      </c>
    </row>
    <row r="310" spans="1:13" ht="12.75">
      <c r="A310" t="str">
        <f>HYPERLINK("http://www.onsemi.com/PowerSolutions/product.do?id=1SMC70AT3","1SMC70AT3")</f>
        <v>1SMC70AT3</v>
      </c>
      <c r="B310" t="str">
        <f t="shared" si="7"/>
        <v>1SMC5.0AT3/D (71.0kB)</v>
      </c>
      <c r="C310" t="s">
        <v>207</v>
      </c>
      <c r="D310" t="s">
        <v>214</v>
      </c>
      <c r="E310" t="s">
        <v>667</v>
      </c>
      <c r="F310" t="s">
        <v>175</v>
      </c>
      <c r="G310" t="s">
        <v>498</v>
      </c>
      <c r="H310" t="s">
        <v>217</v>
      </c>
      <c r="I310" t="s">
        <v>499</v>
      </c>
      <c r="J310" t="s">
        <v>176</v>
      </c>
      <c r="K310" t="s">
        <v>315</v>
      </c>
      <c r="L310" t="s">
        <v>172</v>
      </c>
      <c r="M310" t="s">
        <v>173</v>
      </c>
    </row>
    <row r="311" spans="1:13" ht="12.75">
      <c r="A311" t="str">
        <f>HYPERLINK("http://www.onsemi.com/PowerSolutions/product.do?id=1SMC70AT3G","1SMC70AT3G")</f>
        <v>1SMC70AT3G</v>
      </c>
      <c r="B311" t="str">
        <f t="shared" si="7"/>
        <v>1SMC5.0AT3/D (71.0kB)</v>
      </c>
      <c r="C311" t="s">
        <v>168</v>
      </c>
      <c r="D311" t="s">
        <v>214</v>
      </c>
      <c r="E311" t="s">
        <v>667</v>
      </c>
      <c r="F311" t="s">
        <v>175</v>
      </c>
      <c r="G311" t="s">
        <v>498</v>
      </c>
      <c r="H311" t="s">
        <v>217</v>
      </c>
      <c r="I311" t="s">
        <v>499</v>
      </c>
      <c r="J311" t="s">
        <v>176</v>
      </c>
      <c r="K311" t="s">
        <v>315</v>
      </c>
      <c r="L311" t="s">
        <v>172</v>
      </c>
      <c r="M311" t="s">
        <v>173</v>
      </c>
    </row>
    <row r="312" spans="1:13" ht="12.75">
      <c r="A312" t="str">
        <f>HYPERLINK("http://www.onsemi.com/PowerSolutions/product.do?id=1SMC75AT3G","1SMC75AT3G")</f>
        <v>1SMC75AT3G</v>
      </c>
      <c r="B312" t="str">
        <f t="shared" si="7"/>
        <v>1SMC5.0AT3/D (71.0kB)</v>
      </c>
      <c r="C312" t="s">
        <v>168</v>
      </c>
      <c r="D312" t="s">
        <v>214</v>
      </c>
      <c r="E312" t="s">
        <v>668</v>
      </c>
      <c r="F312" t="s">
        <v>175</v>
      </c>
      <c r="G312" t="s">
        <v>623</v>
      </c>
      <c r="H312" t="s">
        <v>217</v>
      </c>
      <c r="I312" t="s">
        <v>306</v>
      </c>
      <c r="J312" t="s">
        <v>176</v>
      </c>
      <c r="K312" t="s">
        <v>624</v>
      </c>
      <c r="L312" t="s">
        <v>172</v>
      </c>
      <c r="M312" t="s">
        <v>173</v>
      </c>
    </row>
    <row r="313" spans="1:13" ht="12.75">
      <c r="A313" t="str">
        <f>HYPERLINK("http://www.onsemi.com/PowerSolutions/product.do?id=1SMC78AT3G","1SMC78AT3G")</f>
        <v>1SMC78AT3G</v>
      </c>
      <c r="B313" t="str">
        <f t="shared" si="7"/>
        <v>1SMC5.0AT3/D (71.0kB)</v>
      </c>
      <c r="C313" t="s">
        <v>168</v>
      </c>
      <c r="D313" t="s">
        <v>214</v>
      </c>
      <c r="E313" t="s">
        <v>669</v>
      </c>
      <c r="F313" t="s">
        <v>175</v>
      </c>
      <c r="G313" t="s">
        <v>502</v>
      </c>
      <c r="H313" t="s">
        <v>217</v>
      </c>
      <c r="I313" t="s">
        <v>503</v>
      </c>
      <c r="J313" t="s">
        <v>176</v>
      </c>
      <c r="K313" t="s">
        <v>504</v>
      </c>
      <c r="L313" t="s">
        <v>172</v>
      </c>
      <c r="M313" t="s">
        <v>173</v>
      </c>
    </row>
    <row r="314" spans="1:13" ht="12.75">
      <c r="A314" t="str">
        <f>HYPERLINK("http://www.onsemi.com/PowerSolutions/product.do?id=1SMC8.0AT3G","1SMC8.0AT3G")</f>
        <v>1SMC8.0AT3G</v>
      </c>
      <c r="B314" t="str">
        <f t="shared" si="7"/>
        <v>1SMC5.0AT3/D (71.0kB)</v>
      </c>
      <c r="C314" t="s">
        <v>168</v>
      </c>
      <c r="D314" t="s">
        <v>214</v>
      </c>
      <c r="E314" t="s">
        <v>670</v>
      </c>
      <c r="F314" t="s">
        <v>175</v>
      </c>
      <c r="G314" t="s">
        <v>627</v>
      </c>
      <c r="H314" t="s">
        <v>217</v>
      </c>
      <c r="I314" t="s">
        <v>506</v>
      </c>
      <c r="J314" t="s">
        <v>319</v>
      </c>
      <c r="K314" t="s">
        <v>240</v>
      </c>
      <c r="L314" t="s">
        <v>172</v>
      </c>
      <c r="M314" t="s">
        <v>173</v>
      </c>
    </row>
    <row r="315" spans="1:13" ht="12.75">
      <c r="A315" t="str">
        <f>HYPERLINK("http://www.onsemi.com/PowerSolutions/product.do?id=1SMC9.0AT3G","1SMC9.0AT3G")</f>
        <v>1SMC9.0AT3G</v>
      </c>
      <c r="B315" t="str">
        <f t="shared" si="7"/>
        <v>1SMC5.0AT3/D (71.0kB)</v>
      </c>
      <c r="C315" t="s">
        <v>168</v>
      </c>
      <c r="D315" t="s">
        <v>214</v>
      </c>
      <c r="E315" t="s">
        <v>671</v>
      </c>
      <c r="F315" t="s">
        <v>175</v>
      </c>
      <c r="G315" t="s">
        <v>634</v>
      </c>
      <c r="H315" t="s">
        <v>217</v>
      </c>
      <c r="I315" t="s">
        <v>512</v>
      </c>
      <c r="J315" t="s">
        <v>216</v>
      </c>
      <c r="K315" t="s">
        <v>513</v>
      </c>
      <c r="L315" t="s">
        <v>172</v>
      </c>
      <c r="M315" t="s">
        <v>173</v>
      </c>
    </row>
    <row r="316" spans="1:13" ht="12.75">
      <c r="A316" t="str">
        <f>HYPERLINK("http://www.onsemi.com/PowerSolutions/product.do?id=1SMF16BT3G","1SMF16BT3G")</f>
        <v>1SMF16BT3G</v>
      </c>
      <c r="B316" t="str">
        <f>HYPERLINK("http://www.onsemi.com/pub/Collateral/1SMF16BT1-D.PDF","1SMF16BT1/D (48.0kB)")</f>
        <v>1SMF16BT1/D (48.0kB)</v>
      </c>
      <c r="C316" t="s">
        <v>168</v>
      </c>
      <c r="D316" t="s">
        <v>214</v>
      </c>
      <c r="E316" t="s">
        <v>672</v>
      </c>
      <c r="F316" t="s">
        <v>175</v>
      </c>
      <c r="G316" t="s">
        <v>421</v>
      </c>
      <c r="H316" t="s">
        <v>387</v>
      </c>
      <c r="I316" t="s">
        <v>239</v>
      </c>
      <c r="J316" t="s">
        <v>177</v>
      </c>
      <c r="K316" t="s">
        <v>247</v>
      </c>
      <c r="L316" t="s">
        <v>673</v>
      </c>
      <c r="M316" t="s">
        <v>674</v>
      </c>
    </row>
    <row r="317" spans="1:13" ht="12.75">
      <c r="A317" t="str">
        <f>HYPERLINK("http://www.onsemi.com/PowerSolutions/product.do?id=BZG03C150G","BZG03C150G")</f>
        <v>BZG03C150G</v>
      </c>
      <c r="B317" t="str">
        <f>HYPERLINK("http://www.onsemi.com/pub/Collateral/BZG03C15-D.PDF","BZG03C15/D (52.0kB)")</f>
        <v>BZG03C15/D (52.0kB)</v>
      </c>
      <c r="C317" t="s">
        <v>168</v>
      </c>
      <c r="D317" t="s">
        <v>214</v>
      </c>
      <c r="E317" t="s">
        <v>675</v>
      </c>
      <c r="F317" t="s">
        <v>175</v>
      </c>
      <c r="G317" t="s">
        <v>210</v>
      </c>
      <c r="H317" t="s">
        <v>516</v>
      </c>
      <c r="I317" t="s">
        <v>526</v>
      </c>
      <c r="J317" t="s">
        <v>177</v>
      </c>
      <c r="L317" t="s">
        <v>406</v>
      </c>
      <c r="M317" t="s">
        <v>407</v>
      </c>
    </row>
    <row r="318" spans="1:13" ht="12.75">
      <c r="A318" t="str">
        <f>HYPERLINK("http://www.onsemi.com/PowerSolutions/product.do?id=BZG03C15G","BZG03C15G")</f>
        <v>BZG03C15G</v>
      </c>
      <c r="B318" t="str">
        <f>HYPERLINK("http://www.onsemi.com/pub/Collateral/BZG03C15-D.PDF","BZG03C15/D (52.0kB)")</f>
        <v>BZG03C15/D (52.0kB)</v>
      </c>
      <c r="C318" t="s">
        <v>168</v>
      </c>
      <c r="D318" t="s">
        <v>214</v>
      </c>
      <c r="E318" t="s">
        <v>676</v>
      </c>
      <c r="F318" t="s">
        <v>175</v>
      </c>
      <c r="G318" t="s">
        <v>235</v>
      </c>
      <c r="H318" t="s">
        <v>516</v>
      </c>
      <c r="I318" t="s">
        <v>223</v>
      </c>
      <c r="J318" t="s">
        <v>177</v>
      </c>
      <c r="K318" t="s">
        <v>418</v>
      </c>
      <c r="L318" t="s">
        <v>406</v>
      </c>
      <c r="M318" t="s">
        <v>407</v>
      </c>
    </row>
    <row r="319" spans="1:13" ht="12.75">
      <c r="A319" t="str">
        <f>HYPERLINK("http://www.onsemi.com/PowerSolutions/product.do?id=DF3A6.8FUT1G","DF3A6.8FUT1G")</f>
        <v>DF3A6.8FUT1G</v>
      </c>
      <c r="B319" t="str">
        <f>HYPERLINK("http://www.onsemi.com/pub/Collateral/DF3A6.8FUT1-D.PDF","DF3A6.8FUT1/D (46.0kB)")</f>
        <v>DF3A6.8FUT1/D (46.0kB)</v>
      </c>
      <c r="C319" t="s">
        <v>168</v>
      </c>
      <c r="D319" t="s">
        <v>214</v>
      </c>
      <c r="E319" t="s">
        <v>677</v>
      </c>
      <c r="F319" t="s">
        <v>175</v>
      </c>
      <c r="G319" t="s">
        <v>289</v>
      </c>
      <c r="H319" t="s">
        <v>247</v>
      </c>
      <c r="I319" t="s">
        <v>176</v>
      </c>
      <c r="J319" t="s">
        <v>678</v>
      </c>
      <c r="K319" t="s">
        <v>679</v>
      </c>
      <c r="L319" t="s">
        <v>203</v>
      </c>
      <c r="M319" t="s">
        <v>680</v>
      </c>
    </row>
    <row r="320" spans="1:13" ht="12.75">
      <c r="A320" t="str">
        <f>HYPERLINK("http://www.onsemi.com/PowerSolutions/product.do?id=ESD5B5.0ST1G","ESD5B5.0ST1G")</f>
        <v>ESD5B5.0ST1G</v>
      </c>
      <c r="B320" t="str">
        <f>HYPERLINK("http://www.onsemi.com/pub/Collateral/ESD5B5.0ST1G.PDF","ESD5B5.0ST1G (81.0kB)")</f>
        <v>ESD5B5.0ST1G (81.0kB)</v>
      </c>
      <c r="C320" t="s">
        <v>168</v>
      </c>
      <c r="D320" t="s">
        <v>214</v>
      </c>
      <c r="E320" t="s">
        <v>681</v>
      </c>
      <c r="F320" t="s">
        <v>409</v>
      </c>
      <c r="G320" t="s">
        <v>289</v>
      </c>
      <c r="H320" t="s">
        <v>319</v>
      </c>
      <c r="I320" t="s">
        <v>176</v>
      </c>
      <c r="J320" t="s">
        <v>177</v>
      </c>
      <c r="L320" t="s">
        <v>682</v>
      </c>
      <c r="M320" t="s">
        <v>197</v>
      </c>
    </row>
    <row r="321" spans="1:13" ht="12.75">
      <c r="A321" t="str">
        <f>HYPERLINK("http://www.onsemi.com/PowerSolutions/product.do?id=ESD5Z12T1G","ESD5Z12T1G")</f>
        <v>ESD5Z12T1G</v>
      </c>
      <c r="B321" t="str">
        <f aca="true" t="shared" si="8" ref="B321:B326">HYPERLINK("http://www.onsemi.com/pub/Collateral/ESD5Z2.5T1-D.PDF","ESD5Z2.5T1/D (84.0kB)")</f>
        <v>ESD5Z2.5T1/D (84.0kB)</v>
      </c>
      <c r="C321" t="s">
        <v>168</v>
      </c>
      <c r="D321" t="s">
        <v>214</v>
      </c>
      <c r="E321" t="s">
        <v>683</v>
      </c>
      <c r="F321" t="s">
        <v>175</v>
      </c>
      <c r="H321" t="s">
        <v>684</v>
      </c>
      <c r="I321" t="s">
        <v>327</v>
      </c>
      <c r="J321" t="s">
        <v>685</v>
      </c>
      <c r="K321" t="s">
        <v>405</v>
      </c>
      <c r="L321" t="s">
        <v>682</v>
      </c>
      <c r="M321" t="s">
        <v>342</v>
      </c>
    </row>
    <row r="322" spans="1:13" ht="12.75">
      <c r="A322" t="str">
        <f>HYPERLINK("http://www.onsemi.com/PowerSolutions/product.do?id=ESD5Z2.5T1G","ESD5Z2.5T1G")</f>
        <v>ESD5Z2.5T1G</v>
      </c>
      <c r="B322" t="str">
        <f t="shared" si="8"/>
        <v>ESD5Z2.5T1/D (84.0kB)</v>
      </c>
      <c r="C322" t="s">
        <v>168</v>
      </c>
      <c r="D322" t="s">
        <v>214</v>
      </c>
      <c r="E322" t="s">
        <v>686</v>
      </c>
      <c r="F322" t="s">
        <v>175</v>
      </c>
      <c r="H322" t="s">
        <v>532</v>
      </c>
      <c r="I322" t="s">
        <v>404</v>
      </c>
      <c r="J322" t="s">
        <v>486</v>
      </c>
      <c r="K322" t="s">
        <v>490</v>
      </c>
      <c r="L322" t="s">
        <v>682</v>
      </c>
      <c r="M322" t="s">
        <v>687</v>
      </c>
    </row>
    <row r="323" spans="1:13" ht="12.75">
      <c r="A323" t="str">
        <f>HYPERLINK("http://www.onsemi.com/PowerSolutions/product.do?id=ESD5Z3.3T1G","ESD5Z3.3T1G")</f>
        <v>ESD5Z3.3T1G</v>
      </c>
      <c r="B323" t="str">
        <f t="shared" si="8"/>
        <v>ESD5Z2.5T1/D (84.0kB)</v>
      </c>
      <c r="C323" t="s">
        <v>168</v>
      </c>
      <c r="D323" t="s">
        <v>214</v>
      </c>
      <c r="E323" t="s">
        <v>688</v>
      </c>
      <c r="F323" t="s">
        <v>175</v>
      </c>
      <c r="H323" t="s">
        <v>689</v>
      </c>
      <c r="I323" t="s">
        <v>185</v>
      </c>
      <c r="J323" t="s">
        <v>202</v>
      </c>
      <c r="K323" t="s">
        <v>690</v>
      </c>
      <c r="L323" t="s">
        <v>682</v>
      </c>
      <c r="M323" t="s">
        <v>691</v>
      </c>
    </row>
    <row r="324" spans="1:13" ht="12.75">
      <c r="A324" t="str">
        <f>HYPERLINK("http://www.onsemi.com/PowerSolutions/product.do?id=ESD5Z5.0T1G","ESD5Z5.0T1G")</f>
        <v>ESD5Z5.0T1G</v>
      </c>
      <c r="B324" t="str">
        <f t="shared" si="8"/>
        <v>ESD5Z2.5T1/D (84.0kB)</v>
      </c>
      <c r="C324" t="s">
        <v>168</v>
      </c>
      <c r="D324" t="s">
        <v>214</v>
      </c>
      <c r="E324" t="s">
        <v>692</v>
      </c>
      <c r="F324" t="s">
        <v>175</v>
      </c>
      <c r="H324" t="s">
        <v>693</v>
      </c>
      <c r="I324" t="s">
        <v>176</v>
      </c>
      <c r="J324" t="s">
        <v>202</v>
      </c>
      <c r="K324" t="s">
        <v>694</v>
      </c>
      <c r="L324" t="s">
        <v>682</v>
      </c>
      <c r="M324" t="s">
        <v>695</v>
      </c>
    </row>
    <row r="325" spans="1:13" ht="12.75">
      <c r="A325" t="str">
        <f>HYPERLINK("http://www.onsemi.com/PowerSolutions/product.do?id=ESD5Z6.0T1G","ESD5Z6.0T1G")</f>
        <v>ESD5Z6.0T1G</v>
      </c>
      <c r="B325" t="str">
        <f t="shared" si="8"/>
        <v>ESD5Z2.5T1/D (84.0kB)</v>
      </c>
      <c r="C325" t="s">
        <v>168</v>
      </c>
      <c r="D325" t="s">
        <v>214</v>
      </c>
      <c r="E325" t="s">
        <v>696</v>
      </c>
      <c r="F325" t="s">
        <v>175</v>
      </c>
      <c r="H325" t="s">
        <v>697</v>
      </c>
      <c r="I325" t="s">
        <v>486</v>
      </c>
      <c r="J325" t="s">
        <v>685</v>
      </c>
      <c r="K325" t="s">
        <v>698</v>
      </c>
      <c r="L325" t="s">
        <v>682</v>
      </c>
      <c r="M325" t="s">
        <v>699</v>
      </c>
    </row>
    <row r="326" spans="1:13" ht="12.75">
      <c r="A326" t="str">
        <f>HYPERLINK("http://www.onsemi.com/PowerSolutions/product.do?id=ESD5Z7.0T1G","ESD5Z7.0T1G")</f>
        <v>ESD5Z7.0T1G</v>
      </c>
      <c r="B326" t="str">
        <f t="shared" si="8"/>
        <v>ESD5Z2.5T1/D (84.0kB)</v>
      </c>
      <c r="C326" t="s">
        <v>168</v>
      </c>
      <c r="D326" t="s">
        <v>214</v>
      </c>
      <c r="E326" t="s">
        <v>700</v>
      </c>
      <c r="F326" t="s">
        <v>175</v>
      </c>
      <c r="H326" t="s">
        <v>311</v>
      </c>
      <c r="I326" t="s">
        <v>194</v>
      </c>
      <c r="J326" t="s">
        <v>685</v>
      </c>
      <c r="K326" t="s">
        <v>701</v>
      </c>
      <c r="L326" t="s">
        <v>682</v>
      </c>
      <c r="M326" t="s">
        <v>702</v>
      </c>
    </row>
    <row r="327" spans="1:13" ht="12.75">
      <c r="A327" t="str">
        <f>HYPERLINK("http://www.onsemi.com/PowerSolutions/product.do?id=ESD7C3.3DT5G","ESD7C3.3DT5G")</f>
        <v>ESD7C3.3DT5G</v>
      </c>
      <c r="B327" t="str">
        <f>HYPERLINK("http://www.onsemi.com/pub/Collateral/ESD7C3.3D-D.PDF","ESD7C3.3D/D (80.0kB)")</f>
        <v>ESD7C3.3D/D (80.0kB)</v>
      </c>
      <c r="C327" t="s">
        <v>168</v>
      </c>
      <c r="D327" t="s">
        <v>214</v>
      </c>
      <c r="E327" t="s">
        <v>703</v>
      </c>
      <c r="F327" t="s">
        <v>175</v>
      </c>
      <c r="I327" t="s">
        <v>185</v>
      </c>
      <c r="J327" t="s">
        <v>177</v>
      </c>
      <c r="L327" t="s">
        <v>181</v>
      </c>
      <c r="M327" t="s">
        <v>704</v>
      </c>
    </row>
    <row r="328" spans="1:13" ht="12.75">
      <c r="A328" t="str">
        <f>HYPERLINK("http://www.onsemi.com/PowerSolutions/product.do?id=ESD7C5.0DT5G","ESD7C5.0DT5G")</f>
        <v>ESD7C5.0DT5G</v>
      </c>
      <c r="B328" t="str">
        <f>HYPERLINK("http://www.onsemi.com/pub/Collateral/ESD7C3.3D-D.PDF","ESD7C3.3D/D (80.0kB)")</f>
        <v>ESD7C3.3D/D (80.0kB)</v>
      </c>
      <c r="C328" t="s">
        <v>168</v>
      </c>
      <c r="D328" t="s">
        <v>214</v>
      </c>
      <c r="E328" t="s">
        <v>705</v>
      </c>
      <c r="F328" t="s">
        <v>175</v>
      </c>
      <c r="I328" t="s">
        <v>176</v>
      </c>
      <c r="J328" t="s">
        <v>678</v>
      </c>
      <c r="L328" t="s">
        <v>181</v>
      </c>
      <c r="M328" t="s">
        <v>706</v>
      </c>
    </row>
    <row r="329" spans="1:13" ht="12.75">
      <c r="A329" t="str">
        <f>HYPERLINK("http://www.onsemi.com/PowerSolutions/product.do?id=ESD9B5.0ST5G","ESD9B5.0ST5G")</f>
        <v>ESD9B5.0ST5G</v>
      </c>
      <c r="B329" t="str">
        <f>HYPERLINK("http://www.onsemi.com/pub/Collateral/ESD9B5G.0S-D.PDF","ESD9B5G.0S/D (81.0kB)")</f>
        <v>ESD9B5G.0S/D (81.0kB)</v>
      </c>
      <c r="C329" t="s">
        <v>168</v>
      </c>
      <c r="D329" t="s">
        <v>214</v>
      </c>
      <c r="E329" t="s">
        <v>707</v>
      </c>
      <c r="F329" t="s">
        <v>409</v>
      </c>
      <c r="G329" t="s">
        <v>289</v>
      </c>
      <c r="I329" t="s">
        <v>176</v>
      </c>
      <c r="J329" t="s">
        <v>177</v>
      </c>
      <c r="L329" t="s">
        <v>187</v>
      </c>
      <c r="M329" t="s">
        <v>708</v>
      </c>
    </row>
    <row r="330" spans="1:13" ht="12.75">
      <c r="A330" t="str">
        <f>HYPERLINK("http://www.onsemi.com/PowerSolutions/product.do?id=ESD9C3.3ST5G","ESD9C3.3ST5G")</f>
        <v>ESD9C3.3ST5G</v>
      </c>
      <c r="B330" t="str">
        <f>HYPERLINK("http://www.onsemi.com/pub/Collateral/ESD9C3.3S-D.PDF","ESD9C3.3S/D (77.0kB)")</f>
        <v>ESD9C3.3S/D (77.0kB)</v>
      </c>
      <c r="C330" t="s">
        <v>168</v>
      </c>
      <c r="D330" t="s">
        <v>214</v>
      </c>
      <c r="E330" t="s">
        <v>703</v>
      </c>
      <c r="F330" t="s">
        <v>175</v>
      </c>
      <c r="I330" t="s">
        <v>185</v>
      </c>
      <c r="J330" t="s">
        <v>177</v>
      </c>
      <c r="L330" t="s">
        <v>187</v>
      </c>
      <c r="M330" t="s">
        <v>709</v>
      </c>
    </row>
    <row r="331" spans="1:13" ht="12.75">
      <c r="A331" t="str">
        <f>HYPERLINK("http://www.onsemi.com/PowerSolutions/product.do?id=ESD9C5.0ST5G","ESD9C5.0ST5G")</f>
        <v>ESD9C5.0ST5G</v>
      </c>
      <c r="B331" t="str">
        <f>HYPERLINK("http://www.onsemi.com/pub/Collateral/ESD9C3.3S-D.PDF","ESD9C3.3S/D (77.0kB)")</f>
        <v>ESD9C3.3S/D (77.0kB)</v>
      </c>
      <c r="C331" t="s">
        <v>168</v>
      </c>
      <c r="D331" t="s">
        <v>214</v>
      </c>
      <c r="E331" t="s">
        <v>705</v>
      </c>
      <c r="F331" t="s">
        <v>175</v>
      </c>
      <c r="I331" t="s">
        <v>176</v>
      </c>
      <c r="J331" t="s">
        <v>678</v>
      </c>
      <c r="L331" t="s">
        <v>187</v>
      </c>
      <c r="M331" t="s">
        <v>710</v>
      </c>
    </row>
    <row r="332" spans="1:13" ht="12.75">
      <c r="A332" t="str">
        <f>HYPERLINK("http://www.onsemi.com/PowerSolutions/product.do?id=ESD9L5.0ST5G","ESD9L5.0ST5G")</f>
        <v>ESD9L5.0ST5G</v>
      </c>
      <c r="B332" t="str">
        <f>HYPERLINK("http://www.onsemi.com/pub/Collateral/ESD9L5.0S-D.PDF","ESD9L5.0S/D (109.0kB)")</f>
        <v>ESD9L5.0S/D (109.0kB)</v>
      </c>
      <c r="C332" t="s">
        <v>168</v>
      </c>
      <c r="D332" t="s">
        <v>214</v>
      </c>
      <c r="E332" t="s">
        <v>711</v>
      </c>
      <c r="F332" t="s">
        <v>175</v>
      </c>
      <c r="G332" t="s">
        <v>712</v>
      </c>
      <c r="I332" t="s">
        <v>176</v>
      </c>
      <c r="J332" t="s">
        <v>177</v>
      </c>
      <c r="L332" t="s">
        <v>187</v>
      </c>
      <c r="M332" t="s">
        <v>713</v>
      </c>
    </row>
    <row r="333" spans="1:13" ht="12.75">
      <c r="A333" t="str">
        <f>HYPERLINK("http://www.onsemi.com/PowerSolutions/product.do?id=ESD9M5.0ST5G","ESD9M5.0ST5G")</f>
        <v>ESD9M5.0ST5G</v>
      </c>
      <c r="B333" t="str">
        <f>HYPERLINK("http://www.onsemi.com/pub/Collateral/ESD9M5.0S-D.PDF","ESD9M5.0S/D (105.0kB)")</f>
        <v>ESD9M5.0S/D (105.0kB)</v>
      </c>
      <c r="C333" t="s">
        <v>168</v>
      </c>
      <c r="D333" t="s">
        <v>214</v>
      </c>
      <c r="E333" t="s">
        <v>711</v>
      </c>
      <c r="F333" t="s">
        <v>175</v>
      </c>
      <c r="I333" t="s">
        <v>176</v>
      </c>
      <c r="J333" t="s">
        <v>177</v>
      </c>
      <c r="L333" t="s">
        <v>187</v>
      </c>
      <c r="M333" t="s">
        <v>714</v>
      </c>
    </row>
    <row r="334" spans="1:13" ht="12.75">
      <c r="A334" t="str">
        <f>HYPERLINK("http://www.onsemi.com/PowerSolutions/product.do?id=ESD9X12ST5G","ESD9X12ST5G")</f>
        <v>ESD9X12ST5G</v>
      </c>
      <c r="B334" t="str">
        <f>HYPERLINK("http://www.onsemi.com/pub/Collateral/ESD9X3.3ST5G-D.PDF","ESD9X3.3ST5G/D (109.0kB)")</f>
        <v>ESD9X3.3ST5G/D (109.0kB)</v>
      </c>
      <c r="C334" t="s">
        <v>168</v>
      </c>
      <c r="D334" t="s">
        <v>214</v>
      </c>
      <c r="E334" t="s">
        <v>715</v>
      </c>
      <c r="F334" t="s">
        <v>175</v>
      </c>
      <c r="G334" t="s">
        <v>235</v>
      </c>
      <c r="H334" t="s">
        <v>531</v>
      </c>
      <c r="I334" t="s">
        <v>327</v>
      </c>
      <c r="J334" t="s">
        <v>177</v>
      </c>
      <c r="K334" t="s">
        <v>716</v>
      </c>
      <c r="L334" t="s">
        <v>717</v>
      </c>
      <c r="M334" t="s">
        <v>718</v>
      </c>
    </row>
    <row r="335" spans="1:13" ht="12.75">
      <c r="A335" t="str">
        <f>HYPERLINK("http://www.onsemi.com/PowerSolutions/product.do?id=ESD9X3.3ST5G","ESD9X3.3ST5G")</f>
        <v>ESD9X3.3ST5G</v>
      </c>
      <c r="B335" t="str">
        <f>HYPERLINK("http://www.onsemi.com/pub/Collateral/ESD9X3.3ST5G-D.PDF","ESD9X3.3ST5G/D (109.0kB)")</f>
        <v>ESD9X3.3ST5G/D (109.0kB)</v>
      </c>
      <c r="C335" t="s">
        <v>168</v>
      </c>
      <c r="D335" t="s">
        <v>214</v>
      </c>
      <c r="E335" t="s">
        <v>719</v>
      </c>
      <c r="F335" t="s">
        <v>175</v>
      </c>
      <c r="G335" t="s">
        <v>720</v>
      </c>
      <c r="H335" t="s">
        <v>721</v>
      </c>
      <c r="I335" t="s">
        <v>185</v>
      </c>
      <c r="J335" t="s">
        <v>404</v>
      </c>
      <c r="K335" t="s">
        <v>722</v>
      </c>
      <c r="L335" t="s">
        <v>717</v>
      </c>
      <c r="M335" t="s">
        <v>723</v>
      </c>
    </row>
    <row r="336" spans="1:13" ht="12.75">
      <c r="A336" t="str">
        <f>HYPERLINK("http://www.onsemi.com/PowerSolutions/product.do?id=ESD9X5.0ST5G","ESD9X5.0ST5G")</f>
        <v>ESD9X5.0ST5G</v>
      </c>
      <c r="B336" t="str">
        <f>HYPERLINK("http://www.onsemi.com/pub/Collateral/ESD9X3.3ST5G-D.PDF","ESD9X3.3ST5G/D (109.0kB)")</f>
        <v>ESD9X3.3ST5G/D (109.0kB)</v>
      </c>
      <c r="C336" t="s">
        <v>168</v>
      </c>
      <c r="D336" t="s">
        <v>214</v>
      </c>
      <c r="E336" t="s">
        <v>724</v>
      </c>
      <c r="F336" t="s">
        <v>175</v>
      </c>
      <c r="G336" t="s">
        <v>289</v>
      </c>
      <c r="H336" t="s">
        <v>725</v>
      </c>
      <c r="I336" t="s">
        <v>176</v>
      </c>
      <c r="J336" t="s">
        <v>177</v>
      </c>
      <c r="K336" t="s">
        <v>726</v>
      </c>
      <c r="L336" t="s">
        <v>717</v>
      </c>
      <c r="M336" t="s">
        <v>727</v>
      </c>
    </row>
    <row r="337" spans="1:13" ht="12.75">
      <c r="A337" t="str">
        <f>HYPERLINK("http://www.onsemi.com/PowerSolutions/product.do?id=ICTE-018G","ICTE-018G")</f>
        <v>ICTE-018G</v>
      </c>
      <c r="B337" t="str">
        <f aca="true" t="shared" si="9" ref="B337:B342">HYPERLINK("http://www.onsemi.com/pub/Collateral/1N6373-D.PDF","1N6373/D (92.0kB)")</f>
        <v>1N6373/D (92.0kB)</v>
      </c>
      <c r="C337" t="s">
        <v>168</v>
      </c>
      <c r="D337" t="s">
        <v>214</v>
      </c>
      <c r="E337" t="s">
        <v>242</v>
      </c>
      <c r="F337" t="s">
        <v>175</v>
      </c>
      <c r="H337" t="s">
        <v>217</v>
      </c>
      <c r="I337" t="s">
        <v>243</v>
      </c>
      <c r="J337" t="s">
        <v>370</v>
      </c>
      <c r="K337" t="s">
        <v>258</v>
      </c>
      <c r="L337" t="s">
        <v>220</v>
      </c>
      <c r="M337" t="s">
        <v>221</v>
      </c>
    </row>
    <row r="338" spans="1:13" ht="12.75">
      <c r="A338" t="str">
        <f>HYPERLINK("http://www.onsemi.com/PowerSolutions/product.do?id=ICTE-12RL4G","ICTE-12RL4G")</f>
        <v>ICTE-12RL4G</v>
      </c>
      <c r="B338" t="str">
        <f t="shared" si="9"/>
        <v>1N6373/D (92.0kB)</v>
      </c>
      <c r="C338" t="s">
        <v>168</v>
      </c>
      <c r="D338" t="s">
        <v>214</v>
      </c>
      <c r="E338" t="s">
        <v>226</v>
      </c>
      <c r="F338" t="s">
        <v>175</v>
      </c>
      <c r="H338" t="s">
        <v>217</v>
      </c>
      <c r="I338" t="s">
        <v>327</v>
      </c>
      <c r="J338" t="s">
        <v>370</v>
      </c>
      <c r="K338" t="s">
        <v>237</v>
      </c>
      <c r="L338" t="s">
        <v>220</v>
      </c>
      <c r="M338" t="s">
        <v>221</v>
      </c>
    </row>
    <row r="339" spans="1:13" ht="12.75">
      <c r="A339" t="str">
        <f>HYPERLINK("http://www.onsemi.com/PowerSolutions/product.do?id=ICTE-15RL4G","ICTE-15RL4G")</f>
        <v>ICTE-15RL4G</v>
      </c>
      <c r="B339" t="str">
        <f t="shared" si="9"/>
        <v>1N6373/D (92.0kB)</v>
      </c>
      <c r="C339" t="s">
        <v>168</v>
      </c>
      <c r="D339" t="s">
        <v>214</v>
      </c>
      <c r="E339" t="s">
        <v>234</v>
      </c>
      <c r="F339" t="s">
        <v>175</v>
      </c>
      <c r="H339" t="s">
        <v>217</v>
      </c>
      <c r="I339" t="s">
        <v>235</v>
      </c>
      <c r="J339" t="s">
        <v>370</v>
      </c>
      <c r="K339" t="s">
        <v>196</v>
      </c>
      <c r="L339" t="s">
        <v>220</v>
      </c>
      <c r="M339" t="s">
        <v>221</v>
      </c>
    </row>
    <row r="340" spans="1:13" ht="12.75">
      <c r="A340" t="str">
        <f>HYPERLINK("http://www.onsemi.com/PowerSolutions/product.do?id=ICTE-18RL4G","ICTE-18RL4G")</f>
        <v>ICTE-18RL4G</v>
      </c>
      <c r="B340" t="str">
        <f t="shared" si="9"/>
        <v>1N6373/D (92.0kB)</v>
      </c>
      <c r="C340" t="s">
        <v>168</v>
      </c>
      <c r="D340" t="s">
        <v>214</v>
      </c>
      <c r="E340" t="s">
        <v>242</v>
      </c>
      <c r="F340" t="s">
        <v>175</v>
      </c>
      <c r="H340" t="s">
        <v>217</v>
      </c>
      <c r="I340" t="s">
        <v>243</v>
      </c>
      <c r="J340" t="s">
        <v>370</v>
      </c>
      <c r="K340" t="s">
        <v>258</v>
      </c>
      <c r="L340" t="s">
        <v>220</v>
      </c>
      <c r="M340" t="s">
        <v>221</v>
      </c>
    </row>
    <row r="341" spans="1:13" ht="12.75">
      <c r="A341" t="str">
        <f>HYPERLINK("http://www.onsemi.com/PowerSolutions/product.do?id=ICTE-36RL4G","ICTE-36RL4G")</f>
        <v>ICTE-36RL4G</v>
      </c>
      <c r="B341" t="str">
        <f t="shared" si="9"/>
        <v>1N6373/D (92.0kB)</v>
      </c>
      <c r="C341" t="s">
        <v>168</v>
      </c>
      <c r="D341" t="s">
        <v>214</v>
      </c>
      <c r="E341" t="s">
        <v>265</v>
      </c>
      <c r="F341" t="s">
        <v>175</v>
      </c>
      <c r="H341" t="s">
        <v>217</v>
      </c>
      <c r="I341" t="s">
        <v>266</v>
      </c>
      <c r="J341" t="s">
        <v>370</v>
      </c>
      <c r="K341" t="s">
        <v>373</v>
      </c>
      <c r="L341" t="s">
        <v>220</v>
      </c>
      <c r="M341" t="s">
        <v>221</v>
      </c>
    </row>
    <row r="342" spans="1:13" ht="12.75">
      <c r="A342" t="str">
        <f>HYPERLINK("http://www.onsemi.com/PowerSolutions/product.do?id=ICTE-5RL4G","ICTE-5RL4G")</f>
        <v>ICTE-5RL4G</v>
      </c>
      <c r="B342" t="str">
        <f t="shared" si="9"/>
        <v>1N6373/D (92.0kB)</v>
      </c>
      <c r="C342" t="s">
        <v>168</v>
      </c>
      <c r="D342" t="s">
        <v>214</v>
      </c>
      <c r="E342" t="s">
        <v>728</v>
      </c>
      <c r="F342" t="s">
        <v>175</v>
      </c>
      <c r="H342" t="s">
        <v>217</v>
      </c>
      <c r="I342" t="s">
        <v>176</v>
      </c>
      <c r="J342" t="s">
        <v>359</v>
      </c>
      <c r="K342" t="s">
        <v>224</v>
      </c>
      <c r="L342" t="s">
        <v>220</v>
      </c>
      <c r="M342" t="s">
        <v>342</v>
      </c>
    </row>
    <row r="343" spans="1:13" ht="12.75">
      <c r="A343" t="str">
        <f>HYPERLINK("http://www.onsemi.com/PowerSolutions/product.do?id=LC03-6R2G","LC03-6R2G")</f>
        <v>LC03-6R2G</v>
      </c>
      <c r="B343" t="str">
        <f>HYPERLINK("http://www.onsemi.com/pub/Collateral/LC03-6R2-D.PDF","LC03-6R2/D (79.0kB)")</f>
        <v>LC03-6R2/D (79.0kB)</v>
      </c>
      <c r="C343" t="s">
        <v>168</v>
      </c>
      <c r="D343" t="s">
        <v>214</v>
      </c>
      <c r="E343" t="s">
        <v>729</v>
      </c>
      <c r="F343" t="s">
        <v>175</v>
      </c>
      <c r="G343" t="s">
        <v>289</v>
      </c>
      <c r="H343" t="s">
        <v>730</v>
      </c>
      <c r="I343" t="s">
        <v>176</v>
      </c>
      <c r="J343" t="s">
        <v>247</v>
      </c>
      <c r="K343" t="s">
        <v>247</v>
      </c>
      <c r="L343" t="s">
        <v>731</v>
      </c>
      <c r="M343" t="s">
        <v>732</v>
      </c>
    </row>
    <row r="344" spans="1:13" ht="12.75">
      <c r="A344" t="str">
        <f>HYPERLINK("http://www.onsemi.com/PowerSolutions/product.do?id=MA3075WALT1","MA3075WALT1")</f>
        <v>MA3075WALT1</v>
      </c>
      <c r="B344" t="str">
        <f>HYPERLINK("http://www.onsemi.com/pub/Collateral/MA3075WALT1-D.PDF","MA3075WALT1/D (54.0kB)")</f>
        <v>MA3075WALT1/D (54.0kB)</v>
      </c>
      <c r="C344" t="s">
        <v>207</v>
      </c>
      <c r="D344" t="s">
        <v>214</v>
      </c>
      <c r="E344" t="s">
        <v>733</v>
      </c>
      <c r="F344" t="s">
        <v>175</v>
      </c>
      <c r="G344" t="s">
        <v>302</v>
      </c>
      <c r="H344" t="s">
        <v>235</v>
      </c>
      <c r="I344" t="s">
        <v>490</v>
      </c>
      <c r="J344" t="s">
        <v>495</v>
      </c>
      <c r="L344" t="s">
        <v>734</v>
      </c>
      <c r="M344" t="s">
        <v>204</v>
      </c>
    </row>
    <row r="345" spans="1:13" ht="12.75">
      <c r="A345" t="str">
        <f>HYPERLINK("http://www.onsemi.com/PowerSolutions/product.do?id=MA3075WALT1G","MA3075WALT1G")</f>
        <v>MA3075WALT1G</v>
      </c>
      <c r="B345" t="str">
        <f>HYPERLINK("http://www.onsemi.com/pub/Collateral/MA3075WALT1-D.PDF","MA3075WALT1/D (54.0kB)")</f>
        <v>MA3075WALT1/D (54.0kB)</v>
      </c>
      <c r="C345" t="s">
        <v>168</v>
      </c>
      <c r="D345" t="s">
        <v>214</v>
      </c>
      <c r="E345" t="s">
        <v>733</v>
      </c>
      <c r="F345" t="s">
        <v>175</v>
      </c>
      <c r="G345" t="s">
        <v>302</v>
      </c>
      <c r="H345" t="s">
        <v>235</v>
      </c>
      <c r="I345" t="s">
        <v>490</v>
      </c>
      <c r="J345" t="s">
        <v>495</v>
      </c>
      <c r="L345" t="s">
        <v>734</v>
      </c>
      <c r="M345" t="s">
        <v>204</v>
      </c>
    </row>
    <row r="346" spans="1:13" ht="12.75">
      <c r="A346" t="str">
        <f>HYPERLINK("http://www.onsemi.com/PowerSolutions/product.do?id=MMBZ12VALT1G","MMBZ12VALT1G")</f>
        <v>MMBZ12VALT1G</v>
      </c>
      <c r="B346" t="str">
        <f>HYPERLINK("http://www.onsemi.com/pub/Collateral/MMBZ5V6ALT1-D.PDF","MMBZ5V6ALT1/D (74.0kB)")</f>
        <v>MMBZ5V6ALT1/D (74.0kB)</v>
      </c>
      <c r="C346" t="s">
        <v>168</v>
      </c>
      <c r="D346" t="s">
        <v>214</v>
      </c>
      <c r="E346" t="s">
        <v>735</v>
      </c>
      <c r="F346" t="s">
        <v>175</v>
      </c>
      <c r="G346" t="s">
        <v>327</v>
      </c>
      <c r="H346" t="s">
        <v>200</v>
      </c>
      <c r="I346" t="s">
        <v>360</v>
      </c>
      <c r="J346" t="s">
        <v>736</v>
      </c>
      <c r="K346" t="s">
        <v>405</v>
      </c>
      <c r="L346" t="s">
        <v>734</v>
      </c>
      <c r="M346" t="s">
        <v>204</v>
      </c>
    </row>
    <row r="347" spans="1:13" ht="12.75">
      <c r="A347" t="str">
        <f>HYPERLINK("http://www.onsemi.com/PowerSolutions/product.do?id=MMBZ5V6ALT1","MMBZ5V6ALT1")</f>
        <v>MMBZ5V6ALT1</v>
      </c>
      <c r="B347" t="str">
        <f>HYPERLINK("http://www.onsemi.com/pub/Collateral/MMBZ5V6ALT1-D.PDF","MMBZ5V6ALT1/D (74.0kB)")</f>
        <v>MMBZ5V6ALT1/D (74.0kB)</v>
      </c>
      <c r="C347" t="s">
        <v>207</v>
      </c>
      <c r="D347" t="s">
        <v>214</v>
      </c>
      <c r="E347" t="s">
        <v>737</v>
      </c>
      <c r="F347" t="s">
        <v>175</v>
      </c>
      <c r="G347" t="s">
        <v>720</v>
      </c>
      <c r="H347" t="s">
        <v>251</v>
      </c>
      <c r="I347" t="s">
        <v>738</v>
      </c>
      <c r="J347" t="s">
        <v>176</v>
      </c>
      <c r="K347" t="s">
        <v>506</v>
      </c>
      <c r="L347" t="s">
        <v>734</v>
      </c>
      <c r="M347" t="s">
        <v>342</v>
      </c>
    </row>
    <row r="348" spans="1:13" ht="12.75">
      <c r="A348" t="str">
        <f>HYPERLINK("http://www.onsemi.com/PowerSolutions/product.do?id=MMBZ5V6ALT1G","MMBZ5V6ALT1G")</f>
        <v>MMBZ5V6ALT1G</v>
      </c>
      <c r="B348" t="str">
        <f>HYPERLINK("http://www.onsemi.com/pub/Collateral/MMBZ5V6ALT1-D.PDF","MMBZ5V6ALT1/D (74.0kB)")</f>
        <v>MMBZ5V6ALT1/D (74.0kB)</v>
      </c>
      <c r="C348" t="s">
        <v>168</v>
      </c>
      <c r="D348" t="s">
        <v>214</v>
      </c>
      <c r="E348" t="s">
        <v>737</v>
      </c>
      <c r="F348" t="s">
        <v>175</v>
      </c>
      <c r="G348" t="s">
        <v>720</v>
      </c>
      <c r="H348" t="s">
        <v>251</v>
      </c>
      <c r="I348" t="s">
        <v>738</v>
      </c>
      <c r="J348" t="s">
        <v>176</v>
      </c>
      <c r="K348" t="s">
        <v>506</v>
      </c>
      <c r="L348" t="s">
        <v>734</v>
      </c>
      <c r="M348" t="s">
        <v>739</v>
      </c>
    </row>
    <row r="349" spans="1:13" ht="12.75">
      <c r="A349" t="str">
        <f>HYPERLINK("http://www.onsemi.com/PowerSolutions/product.do?id=MMBZ5V6ALT3G","MMBZ5V6ALT3G")</f>
        <v>MMBZ5V6ALT3G</v>
      </c>
      <c r="B349" t="str">
        <f>HYPERLINK("http://www.onsemi.com/pub/Collateral/MMBZ5V6ALT1-D.PDF","MMBZ5V6ALT1/D (74.0kB)")</f>
        <v>MMBZ5V6ALT1/D (74.0kB)</v>
      </c>
      <c r="C349" t="s">
        <v>168</v>
      </c>
      <c r="D349" t="s">
        <v>214</v>
      </c>
      <c r="E349" t="s">
        <v>737</v>
      </c>
      <c r="F349" t="s">
        <v>175</v>
      </c>
      <c r="G349" t="s">
        <v>720</v>
      </c>
      <c r="H349" t="s">
        <v>251</v>
      </c>
      <c r="I349" t="s">
        <v>738</v>
      </c>
      <c r="J349" t="s">
        <v>176</v>
      </c>
      <c r="K349" t="s">
        <v>506</v>
      </c>
      <c r="L349" t="s">
        <v>734</v>
      </c>
      <c r="M349" t="s">
        <v>342</v>
      </c>
    </row>
    <row r="350" spans="1:13" ht="12.75">
      <c r="A350" t="str">
        <f>HYPERLINK("http://www.onsemi.com/PowerSolutions/product.do?id=MMQA12VT1G","MMQA12VT1G")</f>
        <v>MMQA12VT1G</v>
      </c>
      <c r="B350" t="str">
        <f aca="true" t="shared" si="10" ref="B350:B364">HYPERLINK("http://www.onsemi.com/pub/Collateral/MMQA-D.PDF","MMQA/D (93.0kB)")</f>
        <v>MMQA/D (93.0kB)</v>
      </c>
      <c r="C350" t="s">
        <v>168</v>
      </c>
      <c r="D350" t="s">
        <v>214</v>
      </c>
      <c r="E350" t="s">
        <v>740</v>
      </c>
      <c r="F350" t="s">
        <v>175</v>
      </c>
      <c r="G350" t="s">
        <v>327</v>
      </c>
      <c r="H350" t="s">
        <v>210</v>
      </c>
      <c r="J350" t="s">
        <v>211</v>
      </c>
      <c r="K350" t="s">
        <v>741</v>
      </c>
      <c r="L350" t="s">
        <v>213</v>
      </c>
      <c r="M350" t="s">
        <v>742</v>
      </c>
    </row>
    <row r="351" spans="1:13" ht="12.75">
      <c r="A351" t="str">
        <f>HYPERLINK("http://www.onsemi.com/PowerSolutions/product.do?id=MMQA13VT1G","MMQA13VT1G")</f>
        <v>MMQA13VT1G</v>
      </c>
      <c r="B351" t="str">
        <f t="shared" si="10"/>
        <v>MMQA/D (93.0kB)</v>
      </c>
      <c r="C351" t="s">
        <v>168</v>
      </c>
      <c r="D351" t="s">
        <v>214</v>
      </c>
      <c r="E351" t="s">
        <v>743</v>
      </c>
      <c r="F351" t="s">
        <v>175</v>
      </c>
      <c r="G351" t="s">
        <v>231</v>
      </c>
      <c r="H351" t="s">
        <v>251</v>
      </c>
      <c r="J351" t="s">
        <v>211</v>
      </c>
      <c r="K351" t="s">
        <v>744</v>
      </c>
      <c r="L351" t="s">
        <v>213</v>
      </c>
      <c r="M351" t="s">
        <v>742</v>
      </c>
    </row>
    <row r="352" spans="1:13" ht="12.75">
      <c r="A352" t="str">
        <f>HYPERLINK("http://www.onsemi.com/PowerSolutions/product.do?id=MMQA15VT1G","MMQA15VT1G")</f>
        <v>MMQA15VT1G</v>
      </c>
      <c r="B352" t="str">
        <f t="shared" si="10"/>
        <v>MMQA/D (93.0kB)</v>
      </c>
      <c r="C352" t="s">
        <v>168</v>
      </c>
      <c r="D352" t="s">
        <v>214</v>
      </c>
      <c r="E352" t="s">
        <v>745</v>
      </c>
      <c r="F352" t="s">
        <v>175</v>
      </c>
      <c r="G352" t="s">
        <v>235</v>
      </c>
      <c r="H352" t="s">
        <v>210</v>
      </c>
      <c r="J352" t="s">
        <v>211</v>
      </c>
      <c r="K352" t="s">
        <v>746</v>
      </c>
      <c r="L352" t="s">
        <v>213</v>
      </c>
      <c r="M352" t="s">
        <v>742</v>
      </c>
    </row>
    <row r="353" spans="1:13" ht="12.75">
      <c r="A353" t="str">
        <f>HYPERLINK("http://www.onsemi.com/PowerSolutions/product.do?id=MMQA18VT1G","MMQA18VT1G")</f>
        <v>MMQA18VT1G</v>
      </c>
      <c r="B353" t="str">
        <f t="shared" si="10"/>
        <v>MMQA/D (93.0kB)</v>
      </c>
      <c r="C353" t="s">
        <v>168</v>
      </c>
      <c r="D353" t="s">
        <v>214</v>
      </c>
      <c r="E353" t="s">
        <v>747</v>
      </c>
      <c r="F353" t="s">
        <v>175</v>
      </c>
      <c r="G353" t="s">
        <v>243</v>
      </c>
      <c r="H353" t="s">
        <v>210</v>
      </c>
      <c r="J353" t="s">
        <v>211</v>
      </c>
      <c r="K353" t="s">
        <v>384</v>
      </c>
      <c r="L353" t="s">
        <v>213</v>
      </c>
      <c r="M353" t="s">
        <v>742</v>
      </c>
    </row>
    <row r="354" spans="1:13" ht="12.75">
      <c r="A354" t="str">
        <f>HYPERLINK("http://www.onsemi.com/PowerSolutions/product.do?id=MMQA20VT1G","MMQA20VT1G")</f>
        <v>MMQA20VT1G</v>
      </c>
      <c r="B354" t="str">
        <f t="shared" si="10"/>
        <v>MMQA/D (93.0kB)</v>
      </c>
      <c r="C354" t="s">
        <v>168</v>
      </c>
      <c r="D354" t="s">
        <v>214</v>
      </c>
      <c r="E354" t="s">
        <v>748</v>
      </c>
      <c r="F354" t="s">
        <v>175</v>
      </c>
      <c r="G354" t="s">
        <v>247</v>
      </c>
      <c r="H354" t="s">
        <v>210</v>
      </c>
      <c r="J354" t="s">
        <v>211</v>
      </c>
      <c r="K354" t="s">
        <v>749</v>
      </c>
      <c r="L354" t="s">
        <v>213</v>
      </c>
      <c r="M354" t="s">
        <v>742</v>
      </c>
    </row>
    <row r="355" spans="1:13" ht="12.75">
      <c r="A355" t="str">
        <f>HYPERLINK("http://www.onsemi.com/PowerSolutions/product.do?id=MMQA20VT3G","MMQA20VT3G")</f>
        <v>MMQA20VT3G</v>
      </c>
      <c r="B355" t="str">
        <f t="shared" si="10"/>
        <v>MMQA/D (93.0kB)</v>
      </c>
      <c r="C355" t="s">
        <v>168</v>
      </c>
      <c r="D355" t="s">
        <v>214</v>
      </c>
      <c r="E355" t="s">
        <v>748</v>
      </c>
      <c r="F355" t="s">
        <v>175</v>
      </c>
      <c r="G355" t="s">
        <v>247</v>
      </c>
      <c r="H355" t="s">
        <v>210</v>
      </c>
      <c r="J355" t="s">
        <v>211</v>
      </c>
      <c r="K355" t="s">
        <v>749</v>
      </c>
      <c r="L355" t="s">
        <v>213</v>
      </c>
      <c r="M355" t="s">
        <v>742</v>
      </c>
    </row>
    <row r="356" spans="1:13" ht="12.75">
      <c r="A356" t="str">
        <f>HYPERLINK("http://www.onsemi.com/PowerSolutions/product.do?id=MMQA22VT1G","MMQA22VT1G")</f>
        <v>MMQA22VT1G</v>
      </c>
      <c r="B356" t="str">
        <f t="shared" si="10"/>
        <v>MMQA/D (93.0kB)</v>
      </c>
      <c r="C356" t="s">
        <v>168</v>
      </c>
      <c r="D356" t="s">
        <v>214</v>
      </c>
      <c r="E356" t="s">
        <v>750</v>
      </c>
      <c r="F356" t="s">
        <v>175</v>
      </c>
      <c r="G356" t="s">
        <v>201</v>
      </c>
      <c r="H356" t="s">
        <v>210</v>
      </c>
      <c r="J356" t="s">
        <v>211</v>
      </c>
      <c r="K356" t="s">
        <v>751</v>
      </c>
      <c r="L356" t="s">
        <v>213</v>
      </c>
      <c r="M356" t="s">
        <v>742</v>
      </c>
    </row>
    <row r="357" spans="1:13" ht="12.75">
      <c r="A357" t="str">
        <f>HYPERLINK("http://www.onsemi.com/PowerSolutions/product.do?id=MMQA24VT1G","MMQA24VT1G")</f>
        <v>MMQA24VT1G</v>
      </c>
      <c r="B357" t="str">
        <f t="shared" si="10"/>
        <v>MMQA/D (93.0kB)</v>
      </c>
      <c r="C357" t="s">
        <v>168</v>
      </c>
      <c r="D357" t="s">
        <v>214</v>
      </c>
      <c r="E357" t="s">
        <v>752</v>
      </c>
      <c r="F357" t="s">
        <v>175</v>
      </c>
      <c r="G357" t="s">
        <v>251</v>
      </c>
      <c r="H357" t="s">
        <v>210</v>
      </c>
      <c r="J357" t="s">
        <v>211</v>
      </c>
      <c r="K357" t="s">
        <v>753</v>
      </c>
      <c r="L357" t="s">
        <v>213</v>
      </c>
      <c r="M357" t="s">
        <v>742</v>
      </c>
    </row>
    <row r="358" spans="1:13" ht="12.75">
      <c r="A358" t="str">
        <f>HYPERLINK("http://www.onsemi.com/PowerSolutions/product.do?id=MMQA27VT1","MMQA27VT1")</f>
        <v>MMQA27VT1</v>
      </c>
      <c r="B358" t="str">
        <f t="shared" si="10"/>
        <v>MMQA/D (93.0kB)</v>
      </c>
      <c r="C358" t="s">
        <v>207</v>
      </c>
      <c r="D358" t="s">
        <v>214</v>
      </c>
      <c r="E358" t="s">
        <v>209</v>
      </c>
      <c r="F358" t="s">
        <v>175</v>
      </c>
      <c r="G358" t="s">
        <v>199</v>
      </c>
      <c r="H358" t="s">
        <v>210</v>
      </c>
      <c r="J358" t="s">
        <v>211</v>
      </c>
      <c r="K358" t="s">
        <v>212</v>
      </c>
      <c r="L358" t="s">
        <v>213</v>
      </c>
      <c r="M358" t="s">
        <v>342</v>
      </c>
    </row>
    <row r="359" spans="1:13" ht="12.75">
      <c r="A359" t="str">
        <f>HYPERLINK("http://www.onsemi.com/PowerSolutions/product.do?id=MMQA27VT1G","MMQA27VT1G")</f>
        <v>MMQA27VT1G</v>
      </c>
      <c r="B359" t="str">
        <f t="shared" si="10"/>
        <v>MMQA/D (93.0kB)</v>
      </c>
      <c r="C359" t="s">
        <v>168</v>
      </c>
      <c r="D359" t="s">
        <v>214</v>
      </c>
      <c r="E359" t="s">
        <v>209</v>
      </c>
      <c r="F359" t="s">
        <v>175</v>
      </c>
      <c r="G359" t="s">
        <v>199</v>
      </c>
      <c r="H359" t="s">
        <v>210</v>
      </c>
      <c r="J359" t="s">
        <v>211</v>
      </c>
      <c r="K359" t="s">
        <v>212</v>
      </c>
      <c r="L359" t="s">
        <v>213</v>
      </c>
      <c r="M359" t="s">
        <v>754</v>
      </c>
    </row>
    <row r="360" spans="1:13" ht="12.75">
      <c r="A360" t="str">
        <f>HYPERLINK("http://www.onsemi.com/PowerSolutions/product.do?id=MMQA33VT1G","MMQA33VT1G")</f>
        <v>MMQA33VT1G</v>
      </c>
      <c r="B360" t="str">
        <f t="shared" si="10"/>
        <v>MMQA/D (93.0kB)</v>
      </c>
      <c r="C360" t="s">
        <v>168</v>
      </c>
      <c r="D360" t="s">
        <v>214</v>
      </c>
      <c r="E360" t="s">
        <v>755</v>
      </c>
      <c r="F360" t="s">
        <v>175</v>
      </c>
      <c r="G360" t="s">
        <v>262</v>
      </c>
      <c r="H360" t="s">
        <v>210</v>
      </c>
      <c r="J360" t="s">
        <v>211</v>
      </c>
      <c r="K360" t="s">
        <v>756</v>
      </c>
      <c r="L360" t="s">
        <v>213</v>
      </c>
      <c r="M360" t="s">
        <v>742</v>
      </c>
    </row>
    <row r="361" spans="1:13" ht="12.75">
      <c r="A361" t="str">
        <f>HYPERLINK("http://www.onsemi.com/PowerSolutions/product.do?id=MMQA5V6T1G","MMQA5V6T1G")</f>
        <v>MMQA5V6T1G</v>
      </c>
      <c r="B361" t="str">
        <f t="shared" si="10"/>
        <v>MMQA/D (93.0kB)</v>
      </c>
      <c r="C361" t="s">
        <v>168</v>
      </c>
      <c r="D361" t="s">
        <v>214</v>
      </c>
      <c r="E361" t="s">
        <v>757</v>
      </c>
      <c r="F361" t="s">
        <v>175</v>
      </c>
      <c r="G361" t="s">
        <v>720</v>
      </c>
      <c r="H361" t="s">
        <v>210</v>
      </c>
      <c r="J361" t="s">
        <v>370</v>
      </c>
      <c r="K361" t="s">
        <v>506</v>
      </c>
      <c r="L361" t="s">
        <v>213</v>
      </c>
      <c r="M361" t="s">
        <v>758</v>
      </c>
    </row>
    <row r="362" spans="1:13" ht="12.75">
      <c r="A362" t="str">
        <f>HYPERLINK("http://www.onsemi.com/PowerSolutions/product.do?id=MMQA6V2T1G","MMQA6V2T1G")</f>
        <v>MMQA6V2T1G</v>
      </c>
      <c r="B362" t="str">
        <f t="shared" si="10"/>
        <v>MMQA/D (93.0kB)</v>
      </c>
      <c r="C362" t="s">
        <v>168</v>
      </c>
      <c r="D362" t="s">
        <v>214</v>
      </c>
      <c r="E362" t="s">
        <v>759</v>
      </c>
      <c r="F362" t="s">
        <v>175</v>
      </c>
      <c r="G362" t="s">
        <v>358</v>
      </c>
      <c r="H362" t="s">
        <v>210</v>
      </c>
      <c r="J362" t="s">
        <v>760</v>
      </c>
      <c r="K362" t="s">
        <v>512</v>
      </c>
      <c r="L362" t="s">
        <v>213</v>
      </c>
      <c r="M362" t="s">
        <v>742</v>
      </c>
    </row>
    <row r="363" spans="1:13" ht="12.75">
      <c r="A363" t="str">
        <f>HYPERLINK("http://www.onsemi.com/PowerSolutions/product.do?id=MMQA6V2T3G","MMQA6V2T3G")</f>
        <v>MMQA6V2T3G</v>
      </c>
      <c r="B363" t="str">
        <f t="shared" si="10"/>
        <v>MMQA/D (93.0kB)</v>
      </c>
      <c r="C363" t="s">
        <v>168</v>
      </c>
      <c r="D363" t="s">
        <v>214</v>
      </c>
      <c r="E363" t="s">
        <v>759</v>
      </c>
      <c r="F363" t="s">
        <v>175</v>
      </c>
      <c r="G363" t="s">
        <v>358</v>
      </c>
      <c r="H363" t="s">
        <v>210</v>
      </c>
      <c r="J363" t="s">
        <v>760</v>
      </c>
      <c r="K363" t="s">
        <v>512</v>
      </c>
      <c r="L363" t="s">
        <v>213</v>
      </c>
      <c r="M363" t="s">
        <v>742</v>
      </c>
    </row>
    <row r="364" spans="1:13" ht="12.75">
      <c r="A364" t="str">
        <f>HYPERLINK("http://www.onsemi.com/PowerSolutions/product.do?id=MMQA6V8T1G","MMQA6V8T1G")</f>
        <v>MMQA6V8T1G</v>
      </c>
      <c r="B364" t="str">
        <f t="shared" si="10"/>
        <v>MMQA/D (93.0kB)</v>
      </c>
      <c r="C364" t="s">
        <v>168</v>
      </c>
      <c r="D364" t="s">
        <v>214</v>
      </c>
      <c r="E364" t="s">
        <v>761</v>
      </c>
      <c r="F364" t="s">
        <v>175</v>
      </c>
      <c r="G364" t="s">
        <v>289</v>
      </c>
      <c r="H364" t="s">
        <v>210</v>
      </c>
      <c r="J364" t="s">
        <v>678</v>
      </c>
      <c r="K364" t="s">
        <v>762</v>
      </c>
      <c r="L364" t="s">
        <v>213</v>
      </c>
      <c r="M364" t="s">
        <v>742</v>
      </c>
    </row>
    <row r="365" spans="1:13" ht="12.75">
      <c r="A365" t="str">
        <f>HYPERLINK("http://www.onsemi.com/PowerSolutions/product.do?id=MR2835SKG","MR2835SKG")</f>
        <v>MR2835SKG</v>
      </c>
      <c r="B365" t="str">
        <f>HYPERLINK("http://www.onsemi.com/pub/Collateral/MR2835SK-D.PDF","MR2835SK/D (74.0kB)")</f>
        <v>MR2835SK/D (74.0kB)</v>
      </c>
      <c r="C365" t="s">
        <v>168</v>
      </c>
      <c r="D365" t="s">
        <v>214</v>
      </c>
      <c r="E365" t="s">
        <v>763</v>
      </c>
      <c r="F365" t="s">
        <v>175</v>
      </c>
      <c r="J365" t="s">
        <v>177</v>
      </c>
      <c r="L365" t="s">
        <v>764</v>
      </c>
      <c r="M365" t="s">
        <v>765</v>
      </c>
    </row>
    <row r="366" spans="1:13" ht="12.75">
      <c r="A366" t="str">
        <f>HYPERLINK("http://www.onsemi.com/PowerSolutions/product.do?id=NSA5.0AT3G","NSA5.0AT3G")</f>
        <v>NSA5.0AT3G</v>
      </c>
      <c r="B366" t="str">
        <f>HYPERLINK("http://www.onsemi.com/pub/Collateral/NSA5.0A-D.PDF","NSA5.0A/D (101.0kB)")</f>
        <v>NSA5.0A/D (101.0kB)</v>
      </c>
      <c r="C366" t="s">
        <v>168</v>
      </c>
      <c r="D366" t="s">
        <v>214</v>
      </c>
      <c r="E366" t="s">
        <v>766</v>
      </c>
      <c r="F366" t="s">
        <v>175</v>
      </c>
      <c r="G366" t="s">
        <v>397</v>
      </c>
      <c r="H366" t="s">
        <v>403</v>
      </c>
      <c r="I366" t="s">
        <v>176</v>
      </c>
      <c r="J366" t="s">
        <v>403</v>
      </c>
      <c r="K366" t="s">
        <v>399</v>
      </c>
      <c r="L366" t="s">
        <v>406</v>
      </c>
      <c r="M366" t="s">
        <v>407</v>
      </c>
    </row>
    <row r="367" spans="1:13" ht="12.75">
      <c r="A367" t="str">
        <f>HYPERLINK("http://www.onsemi.com/PowerSolutions/product.do?id=NSB12ANT3G","NSB12ANT3G")</f>
        <v>NSB12ANT3G</v>
      </c>
      <c r="B367" t="str">
        <f>HYPERLINK("http://www.onsemi.com/pub/Collateral/NSB12A-D.PDF","NSB12A/D (84.0kB)")</f>
        <v>NSB12A/D (84.0kB)</v>
      </c>
      <c r="C367" t="s">
        <v>168</v>
      </c>
      <c r="D367" t="s">
        <v>214</v>
      </c>
      <c r="E367" t="s">
        <v>767</v>
      </c>
      <c r="F367" t="s">
        <v>175</v>
      </c>
      <c r="G367" t="s">
        <v>768</v>
      </c>
      <c r="H367" t="s">
        <v>516</v>
      </c>
      <c r="I367" t="s">
        <v>327</v>
      </c>
      <c r="J367" t="s">
        <v>176</v>
      </c>
      <c r="K367" t="s">
        <v>379</v>
      </c>
      <c r="L367" t="s">
        <v>518</v>
      </c>
      <c r="M367" t="s">
        <v>519</v>
      </c>
    </row>
    <row r="368" spans="1:13" ht="12.75">
      <c r="A368" t="str">
        <f>HYPERLINK("http://www.onsemi.com/PowerSolutions/product.do?id=NSB13ANT3G","NSB13ANT3G")</f>
        <v>NSB13ANT3G</v>
      </c>
      <c r="B368" t="str">
        <f>HYPERLINK("http://www.onsemi.com/pub/Collateral/NSB13AN-D.PDF","NSB13AN/D (84.0kB)")</f>
        <v>NSB13AN/D (84.0kB)</v>
      </c>
      <c r="C368" t="s">
        <v>168</v>
      </c>
      <c r="D368" t="s">
        <v>214</v>
      </c>
      <c r="E368" t="s">
        <v>769</v>
      </c>
      <c r="F368" t="s">
        <v>175</v>
      </c>
      <c r="G368" t="s">
        <v>417</v>
      </c>
      <c r="H368" t="s">
        <v>516</v>
      </c>
      <c r="I368" t="s">
        <v>231</v>
      </c>
      <c r="J368" t="s">
        <v>176</v>
      </c>
      <c r="K368" t="s">
        <v>418</v>
      </c>
      <c r="L368" t="s">
        <v>518</v>
      </c>
      <c r="M368" t="s">
        <v>519</v>
      </c>
    </row>
    <row r="369" spans="1:13" ht="12.75">
      <c r="A369" t="str">
        <f>HYPERLINK("http://www.onsemi.com/PowerSolutions/product.do?id=NSQA12VAW5T2G","NSQA12VAW5T2G")</f>
        <v>NSQA12VAW5T2G</v>
      </c>
      <c r="B369" t="str">
        <f>HYPERLINK("http://www.onsemi.com/pub/Collateral/NSQA6V8AW5T2-D.PDF","NSQA6V8AW5T2/D (53.0kB)")</f>
        <v>NSQA6V8AW5T2/D (53.0kB)</v>
      </c>
      <c r="C369" t="s">
        <v>168</v>
      </c>
      <c r="D369" t="s">
        <v>214</v>
      </c>
      <c r="E369" t="s">
        <v>770</v>
      </c>
      <c r="F369" t="s">
        <v>175</v>
      </c>
      <c r="G369" t="s">
        <v>327</v>
      </c>
      <c r="H369" t="s">
        <v>247</v>
      </c>
      <c r="I369" t="s">
        <v>512</v>
      </c>
      <c r="J369" t="s">
        <v>202</v>
      </c>
      <c r="K369" t="s">
        <v>771</v>
      </c>
      <c r="L369" t="s">
        <v>772</v>
      </c>
      <c r="M369" t="s">
        <v>773</v>
      </c>
    </row>
    <row r="370" spans="1:13" ht="12.75">
      <c r="A370" t="str">
        <f>HYPERLINK("http://www.onsemi.com/PowerSolutions/product.do?id=NSQA6V8AW5T2G","NSQA6V8AW5T2G")</f>
        <v>NSQA6V8AW5T2G</v>
      </c>
      <c r="B370" t="str">
        <f>HYPERLINK("http://www.onsemi.com/pub/Collateral/NSQA6V8AW5T2-D.PDF","NSQA6V8AW5T2/D (53.0kB)")</f>
        <v>NSQA6V8AW5T2/D (53.0kB)</v>
      </c>
      <c r="C370" t="s">
        <v>168</v>
      </c>
      <c r="D370" t="s">
        <v>214</v>
      </c>
      <c r="E370" t="s">
        <v>770</v>
      </c>
      <c r="F370" t="s">
        <v>175</v>
      </c>
      <c r="G370" t="s">
        <v>289</v>
      </c>
      <c r="H370" t="s">
        <v>247</v>
      </c>
      <c r="I370" t="s">
        <v>176</v>
      </c>
      <c r="J370" t="s">
        <v>177</v>
      </c>
      <c r="K370" t="s">
        <v>231</v>
      </c>
      <c r="L370" t="s">
        <v>772</v>
      </c>
      <c r="M370" t="s">
        <v>774</v>
      </c>
    </row>
    <row r="371" spans="1:13" ht="12.75">
      <c r="A371" t="str">
        <f>HYPERLINK("http://www.onsemi.com/PowerSolutions/product.do?id=NUP1105LT1G","NUP1105LT1G")</f>
        <v>NUP1105LT1G</v>
      </c>
      <c r="B371" t="str">
        <f>HYPERLINK("http://www.onsemi.com/pub/Collateral/NUP1105L-D.PDF","NUP1105L/D (53.0kB)")</f>
        <v>NUP1105L/D (53.0kB)</v>
      </c>
      <c r="C371" t="s">
        <v>168</v>
      </c>
      <c r="D371" t="s">
        <v>214</v>
      </c>
      <c r="E371" t="s">
        <v>775</v>
      </c>
      <c r="F371" t="s">
        <v>409</v>
      </c>
      <c r="G371" t="s">
        <v>199</v>
      </c>
      <c r="H371" t="s">
        <v>776</v>
      </c>
      <c r="I371" t="s">
        <v>251</v>
      </c>
      <c r="J371" t="s">
        <v>195</v>
      </c>
      <c r="K371" t="s">
        <v>200</v>
      </c>
      <c r="L371" t="s">
        <v>734</v>
      </c>
      <c r="M371" t="s">
        <v>777</v>
      </c>
    </row>
    <row r="372" spans="1:13" ht="12.75">
      <c r="A372" t="str">
        <f>HYPERLINK("http://www.onsemi.com/PowerSolutions/product.do?id=NUP1105LT3G","NUP1105LT3G")</f>
        <v>NUP1105LT3G</v>
      </c>
      <c r="B372" t="str">
        <f>HYPERLINK("http://www.onsemi.com/pub/Collateral/NUP1105L-D.PDF","NUP1105L/D (53.0kB)")</f>
        <v>NUP1105L/D (53.0kB)</v>
      </c>
      <c r="C372" t="s">
        <v>168</v>
      </c>
      <c r="D372" t="s">
        <v>214</v>
      </c>
      <c r="E372" t="s">
        <v>778</v>
      </c>
      <c r="F372" t="s">
        <v>409</v>
      </c>
      <c r="G372" t="s">
        <v>199</v>
      </c>
      <c r="H372" t="s">
        <v>776</v>
      </c>
      <c r="I372" t="s">
        <v>251</v>
      </c>
      <c r="J372" t="s">
        <v>195</v>
      </c>
      <c r="K372" t="s">
        <v>200</v>
      </c>
      <c r="L372" t="s">
        <v>734</v>
      </c>
      <c r="M372" t="s">
        <v>777</v>
      </c>
    </row>
    <row r="373" spans="1:13" ht="12.75">
      <c r="A373" t="str">
        <f>HYPERLINK("http://www.onsemi.com/PowerSolutions/product.do?id=NUP2105LT1","NUP2105LT1")</f>
        <v>NUP2105LT1</v>
      </c>
      <c r="B373" t="str">
        <f>HYPERLINK("http://www.onsemi.com/pub/Collateral/NUP2105L-D.PDF","NUP2105L/D (76.0kB)")</f>
        <v>NUP2105L/D (76.0kB)</v>
      </c>
      <c r="C373" t="s">
        <v>207</v>
      </c>
      <c r="D373" t="s">
        <v>214</v>
      </c>
      <c r="E373" t="s">
        <v>779</v>
      </c>
      <c r="F373" t="s">
        <v>409</v>
      </c>
      <c r="G373" t="s">
        <v>199</v>
      </c>
      <c r="H373" t="s">
        <v>776</v>
      </c>
      <c r="I373" t="s">
        <v>201</v>
      </c>
      <c r="J373" t="s">
        <v>195</v>
      </c>
      <c r="K373" t="s">
        <v>200</v>
      </c>
      <c r="L373" t="s">
        <v>734</v>
      </c>
      <c r="M373" t="s">
        <v>674</v>
      </c>
    </row>
    <row r="374" spans="1:13" ht="12.75">
      <c r="A374" t="str">
        <f>HYPERLINK("http://www.onsemi.com/PowerSolutions/product.do?id=NUP2105LT1G","NUP2105LT1G")</f>
        <v>NUP2105LT1G</v>
      </c>
      <c r="B374" t="str">
        <f>HYPERLINK("http://www.onsemi.com/pub/Collateral/NUP2105L-D.PDF","NUP2105L/D (76.0kB)")</f>
        <v>NUP2105L/D (76.0kB)</v>
      </c>
      <c r="C374" t="s">
        <v>168</v>
      </c>
      <c r="D374" t="s">
        <v>214</v>
      </c>
      <c r="E374" t="s">
        <v>779</v>
      </c>
      <c r="F374" t="s">
        <v>409</v>
      </c>
      <c r="G374" t="s">
        <v>199</v>
      </c>
      <c r="H374" t="s">
        <v>776</v>
      </c>
      <c r="I374" t="s">
        <v>201</v>
      </c>
      <c r="J374" t="s">
        <v>195</v>
      </c>
      <c r="K374" t="s">
        <v>200</v>
      </c>
      <c r="L374" t="s">
        <v>734</v>
      </c>
      <c r="M374" t="s">
        <v>674</v>
      </c>
    </row>
    <row r="375" spans="1:13" ht="12.75">
      <c r="A375" t="str">
        <f>HYPERLINK("http://www.onsemi.com/PowerSolutions/product.do?id=NZL5V6ATT1G","NZL5V6ATT1G")</f>
        <v>NZL5V6ATT1G</v>
      </c>
      <c r="B375" t="str">
        <f>HYPERLINK("http://www.onsemi.com/pub/Collateral/NZL5V6ATT1-D.PDF","NZL5V6ATT1/D (121.0kB)")</f>
        <v>NZL5V6ATT1/D (121.0kB)</v>
      </c>
      <c r="C375" t="s">
        <v>168</v>
      </c>
      <c r="D375" t="s">
        <v>214</v>
      </c>
      <c r="E375" t="s">
        <v>780</v>
      </c>
      <c r="F375" t="s">
        <v>175</v>
      </c>
      <c r="G375" t="s">
        <v>720</v>
      </c>
      <c r="J375" t="s">
        <v>177</v>
      </c>
      <c r="L375" t="s">
        <v>781</v>
      </c>
      <c r="M375" t="s">
        <v>782</v>
      </c>
    </row>
    <row r="376" spans="1:13" ht="12.75">
      <c r="A376" t="str">
        <f>HYPERLINK("http://www.onsemi.com/PowerSolutions/product.do?id=NZL6V8AXV3T1G","NZL6V8AXV3T1G")</f>
        <v>NZL6V8AXV3T1G</v>
      </c>
      <c r="B376" t="str">
        <f>HYPERLINK("http://www.onsemi.com/pub/Collateral/NZL5V6AXV3T1-D.PDF","NZL5V6AXV3T1/D (71.0kB)")</f>
        <v>NZL5V6AXV3T1/D (71.0kB)</v>
      </c>
      <c r="C376" t="s">
        <v>168</v>
      </c>
      <c r="D376" t="s">
        <v>214</v>
      </c>
      <c r="E376" t="s">
        <v>677</v>
      </c>
      <c r="F376" t="s">
        <v>175</v>
      </c>
      <c r="G376" t="s">
        <v>289</v>
      </c>
      <c r="H376" t="s">
        <v>783</v>
      </c>
      <c r="I376" t="s">
        <v>784</v>
      </c>
      <c r="J376" t="s">
        <v>177</v>
      </c>
      <c r="L376" t="s">
        <v>785</v>
      </c>
      <c r="M376" t="s">
        <v>786</v>
      </c>
    </row>
    <row r="377" spans="1:13" ht="12.75">
      <c r="A377" t="str">
        <f>HYPERLINK("http://www.onsemi.com/PowerSolutions/product.do?id=NZL6V8AXV3T3G","NZL6V8AXV3T3G")</f>
        <v>NZL6V8AXV3T3G</v>
      </c>
      <c r="B377" t="str">
        <f>HYPERLINK("http://www.onsemi.com/pub/Collateral/NZL5V6AXV3T1-D.PDF","NZL5V6AXV3T1/D (71.0kB)")</f>
        <v>NZL5V6AXV3T1/D (71.0kB)</v>
      </c>
      <c r="C377" t="s">
        <v>168</v>
      </c>
      <c r="D377" t="s">
        <v>214</v>
      </c>
      <c r="E377" t="s">
        <v>677</v>
      </c>
      <c r="F377" t="s">
        <v>175</v>
      </c>
      <c r="G377" t="s">
        <v>289</v>
      </c>
      <c r="H377" t="s">
        <v>783</v>
      </c>
      <c r="I377" t="s">
        <v>784</v>
      </c>
      <c r="J377" t="s">
        <v>177</v>
      </c>
      <c r="L377" t="s">
        <v>785</v>
      </c>
      <c r="M377" t="s">
        <v>342</v>
      </c>
    </row>
    <row r="378" spans="1:13" ht="12.75">
      <c r="A378" t="str">
        <f>HYPERLINK("http://www.onsemi.com/PowerSolutions/product.do?id=NZQA5V6AXV5T1G","NZQA5V6AXV5T1G")</f>
        <v>NZQA5V6AXV5T1G</v>
      </c>
      <c r="B378" t="str">
        <f>HYPERLINK("http://www.onsemi.com/pub/Collateral/NZQA5V6AXV5 SERIES-D.PDF","NZQA5V6AXV5 SERIES/D (73.0kB)")</f>
        <v>NZQA5V6AXV5 SERIES/D (73.0kB)</v>
      </c>
      <c r="C378" t="s">
        <v>168</v>
      </c>
      <c r="D378" t="s">
        <v>214</v>
      </c>
      <c r="E378" t="s">
        <v>787</v>
      </c>
      <c r="F378" t="s">
        <v>175</v>
      </c>
      <c r="G378" t="s">
        <v>720</v>
      </c>
      <c r="H378" t="s">
        <v>247</v>
      </c>
      <c r="I378" t="s">
        <v>738</v>
      </c>
      <c r="J378" t="s">
        <v>177</v>
      </c>
      <c r="K378" t="s">
        <v>231</v>
      </c>
      <c r="L378" t="s">
        <v>788</v>
      </c>
      <c r="M378" t="s">
        <v>789</v>
      </c>
    </row>
    <row r="379" spans="1:13" ht="12.75">
      <c r="A379" t="str">
        <f>HYPERLINK("http://www.onsemi.com/PowerSolutions/product.do?id=NZQA5V6XV5T1G","NZQA5V6XV5T1G")</f>
        <v>NZQA5V6XV5T1G</v>
      </c>
      <c r="B379" t="str">
        <f>HYPERLINK("http://www.onsemi.com/pub/Collateral/NZQA5V6XV5T1-D.PDF","NZQA5V6XV5T1/D (117.0kB)")</f>
        <v>NZQA5V6XV5T1/D (117.0kB)</v>
      </c>
      <c r="C379" t="s">
        <v>168</v>
      </c>
      <c r="D379" t="s">
        <v>214</v>
      </c>
      <c r="E379" t="s">
        <v>787</v>
      </c>
      <c r="F379" t="s">
        <v>175</v>
      </c>
      <c r="G379" t="s">
        <v>720</v>
      </c>
      <c r="H379" t="s">
        <v>193</v>
      </c>
      <c r="I379" t="s">
        <v>738</v>
      </c>
      <c r="J379" t="s">
        <v>177</v>
      </c>
      <c r="K379" t="s">
        <v>292</v>
      </c>
      <c r="L379" t="s">
        <v>788</v>
      </c>
      <c r="M379" t="s">
        <v>790</v>
      </c>
    </row>
    <row r="380" spans="1:13" ht="12.75">
      <c r="A380" t="str">
        <f>HYPERLINK("http://www.onsemi.com/PowerSolutions/product.do?id=NZQA5V6XV5T3G","NZQA5V6XV5T3G")</f>
        <v>NZQA5V6XV5T3G</v>
      </c>
      <c r="B380" t="str">
        <f>HYPERLINK("http://www.onsemi.com/pub/Collateral/NZQA5V6XV5T1-D.PDF","NZQA5V6XV5T1/D (117.0kB)")</f>
        <v>NZQA5V6XV5T1/D (117.0kB)</v>
      </c>
      <c r="C380" t="s">
        <v>168</v>
      </c>
      <c r="D380" t="s">
        <v>214</v>
      </c>
      <c r="E380" t="s">
        <v>787</v>
      </c>
      <c r="F380" t="s">
        <v>175</v>
      </c>
      <c r="G380" t="s">
        <v>720</v>
      </c>
      <c r="H380" t="s">
        <v>193</v>
      </c>
      <c r="I380" t="s">
        <v>738</v>
      </c>
      <c r="J380" t="s">
        <v>177</v>
      </c>
      <c r="K380" t="s">
        <v>292</v>
      </c>
      <c r="L380" t="s">
        <v>788</v>
      </c>
      <c r="M380" t="s">
        <v>342</v>
      </c>
    </row>
    <row r="381" spans="1:13" ht="12.75">
      <c r="A381" t="str">
        <f>HYPERLINK("http://www.onsemi.com/PowerSolutions/product.do?id=NZQA6V2XV5T1G","NZQA6V2XV5T1G")</f>
        <v>NZQA6V2XV5T1G</v>
      </c>
      <c r="B381" t="str">
        <f>HYPERLINK("http://www.onsemi.com/pub/Collateral/NZQA5V6XV5T1-D.PDF","NZQA5V6XV5T1/D (117.0kB)")</f>
        <v>NZQA5V6XV5T1/D (117.0kB)</v>
      </c>
      <c r="C381" t="s">
        <v>168</v>
      </c>
      <c r="D381" t="s">
        <v>214</v>
      </c>
      <c r="E381" t="s">
        <v>787</v>
      </c>
      <c r="F381" t="s">
        <v>175</v>
      </c>
      <c r="G381" t="s">
        <v>358</v>
      </c>
      <c r="H381" t="s">
        <v>193</v>
      </c>
      <c r="I381" t="s">
        <v>791</v>
      </c>
      <c r="J381" t="s">
        <v>678</v>
      </c>
      <c r="K381" t="s">
        <v>792</v>
      </c>
      <c r="L381" t="s">
        <v>788</v>
      </c>
      <c r="M381" t="s">
        <v>793</v>
      </c>
    </row>
    <row r="382" spans="1:13" ht="12.75">
      <c r="A382" t="str">
        <f>HYPERLINK("http://www.onsemi.com/PowerSolutions/product.do?id=NZQA6V8AXV5T1G","NZQA6V8AXV5T1G")</f>
        <v>NZQA6V8AXV5T1G</v>
      </c>
      <c r="B382" t="str">
        <f>HYPERLINK("http://www.onsemi.com/pub/Collateral/NZQA5V6AXV5 SERIES-D.PDF","NZQA5V6AXV5 SERIES/D (73.0kB)")</f>
        <v>NZQA5V6AXV5 SERIES/D (73.0kB)</v>
      </c>
      <c r="C382" t="s">
        <v>168</v>
      </c>
      <c r="D382" t="s">
        <v>214</v>
      </c>
      <c r="E382" t="s">
        <v>787</v>
      </c>
      <c r="F382" t="s">
        <v>175</v>
      </c>
      <c r="G382" t="s">
        <v>289</v>
      </c>
      <c r="H382" t="s">
        <v>247</v>
      </c>
      <c r="I382" t="s">
        <v>738</v>
      </c>
      <c r="J382" t="s">
        <v>177</v>
      </c>
      <c r="K382" t="s">
        <v>231</v>
      </c>
      <c r="L382" t="s">
        <v>788</v>
      </c>
      <c r="M382" t="s">
        <v>789</v>
      </c>
    </row>
    <row r="383" spans="1:13" ht="12.75">
      <c r="A383" t="str">
        <f>HYPERLINK("http://www.onsemi.com/PowerSolutions/product.do?id=NZQA6V8AXV5T2G","NZQA6V8AXV5T2G")</f>
        <v>NZQA6V8AXV5T2G</v>
      </c>
      <c r="B383" t="str">
        <f>HYPERLINK("http://www.onsemi.com/pub/Collateral/NZQA5V6AXV5 SERIES-D.PDF","NZQA5V6AXV5 SERIES/D (73.0kB)")</f>
        <v>NZQA5V6AXV5 SERIES/D (73.0kB)</v>
      </c>
      <c r="C383" t="s">
        <v>168</v>
      </c>
      <c r="D383" t="s">
        <v>214</v>
      </c>
      <c r="E383" t="s">
        <v>787</v>
      </c>
      <c r="F383" t="s">
        <v>175</v>
      </c>
      <c r="G383" t="s">
        <v>289</v>
      </c>
      <c r="H383" t="s">
        <v>247</v>
      </c>
      <c r="I383" t="s">
        <v>738</v>
      </c>
      <c r="J383" t="s">
        <v>177</v>
      </c>
      <c r="K383" t="s">
        <v>231</v>
      </c>
      <c r="L383" t="s">
        <v>788</v>
      </c>
      <c r="M383" t="s">
        <v>789</v>
      </c>
    </row>
    <row r="384" spans="1:13" ht="12.75">
      <c r="A384" t="str">
        <f>HYPERLINK("http://www.onsemi.com/PowerSolutions/product.do?id=NZQA6V8AXV5T3G","NZQA6V8AXV5T3G")</f>
        <v>NZQA6V8AXV5T3G</v>
      </c>
      <c r="B384" t="str">
        <f>HYPERLINK("http://www.onsemi.com/pub/Collateral/NZQA5V6AXV5 SERIES-D.PDF","NZQA5V6AXV5 SERIES/D (73.0kB)")</f>
        <v>NZQA5V6AXV5 SERIES/D (73.0kB)</v>
      </c>
      <c r="C384" t="s">
        <v>168</v>
      </c>
      <c r="D384" t="s">
        <v>214</v>
      </c>
      <c r="E384" t="s">
        <v>787</v>
      </c>
      <c r="F384" t="s">
        <v>175</v>
      </c>
      <c r="G384" t="s">
        <v>289</v>
      </c>
      <c r="H384" t="s">
        <v>247</v>
      </c>
      <c r="I384" t="s">
        <v>738</v>
      </c>
      <c r="J384" t="s">
        <v>177</v>
      </c>
      <c r="K384" t="s">
        <v>231</v>
      </c>
      <c r="L384" t="s">
        <v>788</v>
      </c>
      <c r="M384" t="s">
        <v>789</v>
      </c>
    </row>
    <row r="385" spans="1:13" ht="12.75">
      <c r="A385" t="str">
        <f>HYPERLINK("http://www.onsemi.com/PowerSolutions/product.do?id=NZQA6V8XV5T1G","NZQA6V8XV5T1G")</f>
        <v>NZQA6V8XV5T1G</v>
      </c>
      <c r="B385" t="str">
        <f>HYPERLINK("http://www.onsemi.com/pub/Collateral/NZQA5V6XV5T1-D.PDF","NZQA5V6XV5T1/D (117.0kB)")</f>
        <v>NZQA5V6XV5T1/D (117.0kB)</v>
      </c>
      <c r="C385" t="s">
        <v>168</v>
      </c>
      <c r="D385" t="s">
        <v>214</v>
      </c>
      <c r="E385" t="s">
        <v>787</v>
      </c>
      <c r="F385" t="s">
        <v>175</v>
      </c>
      <c r="G385" t="s">
        <v>289</v>
      </c>
      <c r="H385" t="s">
        <v>193</v>
      </c>
      <c r="I385" t="s">
        <v>794</v>
      </c>
      <c r="J385" t="s">
        <v>195</v>
      </c>
      <c r="K385" t="s">
        <v>795</v>
      </c>
      <c r="L385" t="s">
        <v>788</v>
      </c>
      <c r="M385" t="s">
        <v>796</v>
      </c>
    </row>
    <row r="386" spans="1:13" ht="12.75">
      <c r="A386" t="str">
        <f>HYPERLINK("http://www.onsemi.com/PowerSolutions/product.do?id=P6KE100ARLG","P6KE100ARLG")</f>
        <v>P6KE100ARLG</v>
      </c>
      <c r="B386" t="str">
        <f aca="true" t="shared" si="11" ref="B386:B405">HYPERLINK("http://www.onsemi.com/pub/Collateral/P6KE6.8A-D.PDF","P6KE6.8A/D (95.0kB)")</f>
        <v>P6KE6.8A/D (95.0kB)</v>
      </c>
      <c r="C386" t="s">
        <v>168</v>
      </c>
      <c r="D386" t="s">
        <v>214</v>
      </c>
      <c r="E386" t="s">
        <v>797</v>
      </c>
      <c r="F386" t="s">
        <v>175</v>
      </c>
      <c r="G386" t="s">
        <v>193</v>
      </c>
      <c r="H386" t="s">
        <v>516</v>
      </c>
      <c r="I386" t="s">
        <v>363</v>
      </c>
      <c r="J386" t="s">
        <v>176</v>
      </c>
      <c r="K386" t="s">
        <v>364</v>
      </c>
      <c r="L386" t="s">
        <v>798</v>
      </c>
      <c r="M386" t="s">
        <v>799</v>
      </c>
    </row>
    <row r="387" spans="1:13" ht="12.75">
      <c r="A387" t="str">
        <f>HYPERLINK("http://www.onsemi.com/PowerSolutions/product.do?id=P6KE10AG","P6KE10AG")</f>
        <v>P6KE10AG</v>
      </c>
      <c r="B387" t="str">
        <f t="shared" si="11"/>
        <v>P6KE6.8A/D (95.0kB)</v>
      </c>
      <c r="C387" t="s">
        <v>168</v>
      </c>
      <c r="D387" t="s">
        <v>214</v>
      </c>
      <c r="E387" t="s">
        <v>800</v>
      </c>
      <c r="F387" t="s">
        <v>175</v>
      </c>
      <c r="G387" t="s">
        <v>216</v>
      </c>
      <c r="H387" t="s">
        <v>516</v>
      </c>
      <c r="I387" t="s">
        <v>218</v>
      </c>
      <c r="J387" t="s">
        <v>216</v>
      </c>
      <c r="K387" t="s">
        <v>219</v>
      </c>
      <c r="L387" t="s">
        <v>798</v>
      </c>
      <c r="M387" t="s">
        <v>799</v>
      </c>
    </row>
    <row r="388" spans="1:13" ht="12.75">
      <c r="A388" t="str">
        <f>HYPERLINK("http://www.onsemi.com/PowerSolutions/product.do?id=P6KE10ARLG","P6KE10ARLG")</f>
        <v>P6KE10ARLG</v>
      </c>
      <c r="B388" t="str">
        <f t="shared" si="11"/>
        <v>P6KE6.8A/D (95.0kB)</v>
      </c>
      <c r="C388" t="s">
        <v>168</v>
      </c>
      <c r="D388" t="s">
        <v>214</v>
      </c>
      <c r="E388" t="s">
        <v>800</v>
      </c>
      <c r="F388" t="s">
        <v>175</v>
      </c>
      <c r="G388" t="s">
        <v>216</v>
      </c>
      <c r="H388" t="s">
        <v>516</v>
      </c>
      <c r="I388" t="s">
        <v>218</v>
      </c>
      <c r="J388" t="s">
        <v>216</v>
      </c>
      <c r="K388" t="s">
        <v>219</v>
      </c>
      <c r="L388" t="s">
        <v>798</v>
      </c>
      <c r="M388" t="s">
        <v>799</v>
      </c>
    </row>
    <row r="389" spans="1:13" ht="12.75">
      <c r="A389" t="str">
        <f>HYPERLINK("http://www.onsemi.com/PowerSolutions/product.do?id=P6KE120ARLG","P6KE120ARLG")</f>
        <v>P6KE120ARLG</v>
      </c>
      <c r="B389" t="str">
        <f t="shared" si="11"/>
        <v>P6KE6.8A/D (95.0kB)</v>
      </c>
      <c r="C389" t="s">
        <v>168</v>
      </c>
      <c r="D389" t="s">
        <v>214</v>
      </c>
      <c r="E389" t="s">
        <v>801</v>
      </c>
      <c r="F389" t="s">
        <v>175</v>
      </c>
      <c r="G389" t="s">
        <v>532</v>
      </c>
      <c r="H389" t="s">
        <v>516</v>
      </c>
      <c r="I389" t="s">
        <v>721</v>
      </c>
      <c r="J389" t="s">
        <v>176</v>
      </c>
      <c r="K389" t="s">
        <v>802</v>
      </c>
      <c r="L389" t="s">
        <v>798</v>
      </c>
      <c r="M389" t="s">
        <v>415</v>
      </c>
    </row>
    <row r="390" spans="1:13" ht="12.75">
      <c r="A390" t="str">
        <f>HYPERLINK("http://www.onsemi.com/PowerSolutions/product.do?id=P6KE12AG","P6KE12AG")</f>
        <v>P6KE12AG</v>
      </c>
      <c r="B390" t="str">
        <f t="shared" si="11"/>
        <v>P6KE6.8A/D (95.0kB)</v>
      </c>
      <c r="C390" t="s">
        <v>168</v>
      </c>
      <c r="D390" t="s">
        <v>214</v>
      </c>
      <c r="E390" t="s">
        <v>803</v>
      </c>
      <c r="F390" t="s">
        <v>175</v>
      </c>
      <c r="G390" t="s">
        <v>327</v>
      </c>
      <c r="H390" t="s">
        <v>516</v>
      </c>
      <c r="I390" t="s">
        <v>228</v>
      </c>
      <c r="J390" t="s">
        <v>176</v>
      </c>
      <c r="K390" t="s">
        <v>229</v>
      </c>
      <c r="L390" t="s">
        <v>798</v>
      </c>
      <c r="M390" t="s">
        <v>799</v>
      </c>
    </row>
    <row r="391" spans="1:13" ht="12.75">
      <c r="A391" t="str">
        <f>HYPERLINK("http://www.onsemi.com/PowerSolutions/product.do?id=P6KE12ARLG","P6KE12ARLG")</f>
        <v>P6KE12ARLG</v>
      </c>
      <c r="B391" t="str">
        <f t="shared" si="11"/>
        <v>P6KE6.8A/D (95.0kB)</v>
      </c>
      <c r="C391" t="s">
        <v>168</v>
      </c>
      <c r="D391" t="s">
        <v>214</v>
      </c>
      <c r="E391" t="s">
        <v>803</v>
      </c>
      <c r="F391" t="s">
        <v>175</v>
      </c>
      <c r="G391" t="s">
        <v>327</v>
      </c>
      <c r="H391" t="s">
        <v>516</v>
      </c>
      <c r="I391" t="s">
        <v>228</v>
      </c>
      <c r="J391" t="s">
        <v>176</v>
      </c>
      <c r="K391" t="s">
        <v>229</v>
      </c>
      <c r="L391" t="s">
        <v>798</v>
      </c>
      <c r="M391" t="s">
        <v>799</v>
      </c>
    </row>
    <row r="392" spans="1:13" ht="12.75">
      <c r="A392" t="str">
        <f>HYPERLINK("http://www.onsemi.com/PowerSolutions/product.do?id=P6KE130AG","P6KE130AG")</f>
        <v>P6KE130AG</v>
      </c>
      <c r="B392" t="str">
        <f t="shared" si="11"/>
        <v>P6KE6.8A/D (95.0kB)</v>
      </c>
      <c r="C392" t="s">
        <v>168</v>
      </c>
      <c r="D392" t="s">
        <v>214</v>
      </c>
      <c r="E392" t="s">
        <v>804</v>
      </c>
      <c r="F392" t="s">
        <v>175</v>
      </c>
      <c r="G392" t="s">
        <v>539</v>
      </c>
      <c r="H392" t="s">
        <v>516</v>
      </c>
      <c r="I392" t="s">
        <v>805</v>
      </c>
      <c r="J392" t="s">
        <v>176</v>
      </c>
      <c r="K392" t="s">
        <v>806</v>
      </c>
      <c r="L392" t="s">
        <v>798</v>
      </c>
      <c r="M392" t="s">
        <v>799</v>
      </c>
    </row>
    <row r="393" spans="1:13" ht="12.75">
      <c r="A393" t="str">
        <f>HYPERLINK("http://www.onsemi.com/PowerSolutions/product.do?id=P6KE13AG","P6KE13AG")</f>
        <v>P6KE13AG</v>
      </c>
      <c r="B393" t="str">
        <f t="shared" si="11"/>
        <v>P6KE6.8A/D (95.0kB)</v>
      </c>
      <c r="C393" t="s">
        <v>168</v>
      </c>
      <c r="D393" t="s">
        <v>214</v>
      </c>
      <c r="E393" t="s">
        <v>807</v>
      </c>
      <c r="F393" t="s">
        <v>175</v>
      </c>
      <c r="G393" t="s">
        <v>231</v>
      </c>
      <c r="H393" t="s">
        <v>516</v>
      </c>
      <c r="I393" t="s">
        <v>232</v>
      </c>
      <c r="J393" t="s">
        <v>176</v>
      </c>
      <c r="K393" t="s">
        <v>233</v>
      </c>
      <c r="L393" t="s">
        <v>798</v>
      </c>
      <c r="M393" t="s">
        <v>799</v>
      </c>
    </row>
    <row r="394" spans="1:13" ht="12.75">
      <c r="A394" t="str">
        <f>HYPERLINK("http://www.onsemi.com/PowerSolutions/product.do?id=P6KE13ARLG","P6KE13ARLG")</f>
        <v>P6KE13ARLG</v>
      </c>
      <c r="B394" t="str">
        <f t="shared" si="11"/>
        <v>P6KE6.8A/D (95.0kB)</v>
      </c>
      <c r="C394" t="s">
        <v>168</v>
      </c>
      <c r="D394" t="s">
        <v>214</v>
      </c>
      <c r="E394" t="s">
        <v>807</v>
      </c>
      <c r="F394" t="s">
        <v>175</v>
      </c>
      <c r="G394" t="s">
        <v>231</v>
      </c>
      <c r="H394" t="s">
        <v>516</v>
      </c>
      <c r="I394" t="s">
        <v>232</v>
      </c>
      <c r="J394" t="s">
        <v>176</v>
      </c>
      <c r="K394" t="s">
        <v>233</v>
      </c>
      <c r="L394" t="s">
        <v>798</v>
      </c>
      <c r="M394" t="s">
        <v>799</v>
      </c>
    </row>
    <row r="395" spans="1:13" ht="12.75">
      <c r="A395" t="str">
        <f>HYPERLINK("http://www.onsemi.com/PowerSolutions/product.do?id=P6KE150AG","P6KE150AG")</f>
        <v>P6KE150AG</v>
      </c>
      <c r="B395" t="str">
        <f t="shared" si="11"/>
        <v>P6KE6.8A/D (95.0kB)</v>
      </c>
      <c r="C395" t="s">
        <v>168</v>
      </c>
      <c r="D395" t="s">
        <v>214</v>
      </c>
      <c r="E395" t="s">
        <v>808</v>
      </c>
      <c r="F395" t="s">
        <v>175</v>
      </c>
      <c r="G395" t="s">
        <v>210</v>
      </c>
      <c r="H395" t="s">
        <v>516</v>
      </c>
      <c r="I395" t="s">
        <v>809</v>
      </c>
      <c r="J395" t="s">
        <v>176</v>
      </c>
      <c r="K395" t="s">
        <v>810</v>
      </c>
      <c r="L395" t="s">
        <v>798</v>
      </c>
      <c r="M395" t="s">
        <v>799</v>
      </c>
    </row>
    <row r="396" spans="1:13" ht="12.75">
      <c r="A396" t="str">
        <f>HYPERLINK("http://www.onsemi.com/PowerSolutions/product.do?id=P6KE150ARLG","P6KE150ARLG")</f>
        <v>P6KE150ARLG</v>
      </c>
      <c r="B396" t="str">
        <f t="shared" si="11"/>
        <v>P6KE6.8A/D (95.0kB)</v>
      </c>
      <c r="C396" t="s">
        <v>168</v>
      </c>
      <c r="D396" t="s">
        <v>214</v>
      </c>
      <c r="E396" t="s">
        <v>808</v>
      </c>
      <c r="F396" t="s">
        <v>175</v>
      </c>
      <c r="G396" t="s">
        <v>210</v>
      </c>
      <c r="H396" t="s">
        <v>516</v>
      </c>
      <c r="I396" t="s">
        <v>809</v>
      </c>
      <c r="J396" t="s">
        <v>176</v>
      </c>
      <c r="K396" t="s">
        <v>810</v>
      </c>
      <c r="L396" t="s">
        <v>798</v>
      </c>
      <c r="M396" t="s">
        <v>799</v>
      </c>
    </row>
    <row r="397" spans="1:13" ht="12.75">
      <c r="A397" t="str">
        <f>HYPERLINK("http://www.onsemi.com/PowerSolutions/product.do?id=P6KE15AG","P6KE15AG")</f>
        <v>P6KE15AG</v>
      </c>
      <c r="B397" t="str">
        <f t="shared" si="11"/>
        <v>P6KE6.8A/D (95.0kB)</v>
      </c>
      <c r="C397" t="s">
        <v>168</v>
      </c>
      <c r="D397" t="s">
        <v>214</v>
      </c>
      <c r="E397" t="s">
        <v>811</v>
      </c>
      <c r="F397" t="s">
        <v>175</v>
      </c>
      <c r="G397" t="s">
        <v>235</v>
      </c>
      <c r="H397" t="s">
        <v>516</v>
      </c>
      <c r="I397" t="s">
        <v>236</v>
      </c>
      <c r="J397" t="s">
        <v>176</v>
      </c>
      <c r="K397" t="s">
        <v>237</v>
      </c>
      <c r="L397" t="s">
        <v>798</v>
      </c>
      <c r="M397" t="s">
        <v>799</v>
      </c>
    </row>
    <row r="398" spans="1:13" ht="12.75">
      <c r="A398" t="str">
        <f>HYPERLINK("http://www.onsemi.com/PowerSolutions/product.do?id=P6KE15ARLG","P6KE15ARLG")</f>
        <v>P6KE15ARLG</v>
      </c>
      <c r="B398" t="str">
        <f t="shared" si="11"/>
        <v>P6KE6.8A/D (95.0kB)</v>
      </c>
      <c r="C398" t="s">
        <v>168</v>
      </c>
      <c r="D398" t="s">
        <v>214</v>
      </c>
      <c r="E398" t="s">
        <v>811</v>
      </c>
      <c r="F398" t="s">
        <v>175</v>
      </c>
      <c r="G398" t="s">
        <v>235</v>
      </c>
      <c r="H398" t="s">
        <v>516</v>
      </c>
      <c r="I398" t="s">
        <v>236</v>
      </c>
      <c r="J398" t="s">
        <v>176</v>
      </c>
      <c r="K398" t="s">
        <v>237</v>
      </c>
      <c r="L398" t="s">
        <v>798</v>
      </c>
      <c r="M398" t="s">
        <v>799</v>
      </c>
    </row>
    <row r="399" spans="1:13" ht="12.75">
      <c r="A399" t="str">
        <f>HYPERLINK("http://www.onsemi.com/PowerSolutions/product.do?id=P6KE160ARLG","P6KE160ARLG")</f>
        <v>P6KE160ARLG</v>
      </c>
      <c r="B399" t="str">
        <f t="shared" si="11"/>
        <v>P6KE6.8A/D (95.0kB)</v>
      </c>
      <c r="C399" t="s">
        <v>168</v>
      </c>
      <c r="D399" t="s">
        <v>214</v>
      </c>
      <c r="E399" t="s">
        <v>812</v>
      </c>
      <c r="F399" t="s">
        <v>175</v>
      </c>
      <c r="G399" t="s">
        <v>554</v>
      </c>
      <c r="H399" t="s">
        <v>516</v>
      </c>
      <c r="I399" t="s">
        <v>813</v>
      </c>
      <c r="J399" t="s">
        <v>176</v>
      </c>
      <c r="K399" t="s">
        <v>814</v>
      </c>
      <c r="L399" t="s">
        <v>798</v>
      </c>
      <c r="M399" t="s">
        <v>799</v>
      </c>
    </row>
    <row r="400" spans="1:13" ht="12.75">
      <c r="A400" t="str">
        <f>HYPERLINK("http://www.onsemi.com/PowerSolutions/product.do?id=P6KE16ARLG","P6KE16ARLG")</f>
        <v>P6KE16ARLG</v>
      </c>
      <c r="B400" t="str">
        <f t="shared" si="11"/>
        <v>P6KE6.8A/D (95.0kB)</v>
      </c>
      <c r="C400" t="s">
        <v>168</v>
      </c>
      <c r="D400" t="s">
        <v>214</v>
      </c>
      <c r="E400" t="s">
        <v>815</v>
      </c>
      <c r="F400" t="s">
        <v>175</v>
      </c>
      <c r="G400" t="s">
        <v>239</v>
      </c>
      <c r="H400" t="s">
        <v>516</v>
      </c>
      <c r="I400" t="s">
        <v>240</v>
      </c>
      <c r="J400" t="s">
        <v>176</v>
      </c>
      <c r="K400" t="s">
        <v>241</v>
      </c>
      <c r="L400" t="s">
        <v>798</v>
      </c>
      <c r="M400" t="s">
        <v>799</v>
      </c>
    </row>
    <row r="401" spans="1:13" ht="12.75">
      <c r="A401" t="str">
        <f>HYPERLINK("http://www.onsemi.com/PowerSolutions/product.do?id=P6KE180ARLG","P6KE180ARLG")</f>
        <v>P6KE180ARLG</v>
      </c>
      <c r="B401" t="str">
        <f t="shared" si="11"/>
        <v>P6KE6.8A/D (95.0kB)</v>
      </c>
      <c r="C401" t="s">
        <v>168</v>
      </c>
      <c r="D401" t="s">
        <v>214</v>
      </c>
      <c r="E401" t="s">
        <v>816</v>
      </c>
      <c r="F401" t="s">
        <v>175</v>
      </c>
      <c r="G401" t="s">
        <v>817</v>
      </c>
      <c r="H401" t="s">
        <v>516</v>
      </c>
      <c r="I401" t="s">
        <v>818</v>
      </c>
      <c r="J401" t="s">
        <v>176</v>
      </c>
      <c r="K401" t="s">
        <v>819</v>
      </c>
      <c r="L401" t="s">
        <v>798</v>
      </c>
      <c r="M401" t="s">
        <v>799</v>
      </c>
    </row>
    <row r="402" spans="1:13" ht="12.75">
      <c r="A402" t="str">
        <f>HYPERLINK("http://www.onsemi.com/PowerSolutions/product.do?id=P6KE18AG","P6KE18AG")</f>
        <v>P6KE18AG</v>
      </c>
      <c r="B402" t="str">
        <f t="shared" si="11"/>
        <v>P6KE6.8A/D (95.0kB)</v>
      </c>
      <c r="C402" t="s">
        <v>168</v>
      </c>
      <c r="D402" t="s">
        <v>214</v>
      </c>
      <c r="E402" t="s">
        <v>820</v>
      </c>
      <c r="F402" t="s">
        <v>175</v>
      </c>
      <c r="G402" t="s">
        <v>243</v>
      </c>
      <c r="H402" t="s">
        <v>516</v>
      </c>
      <c r="I402" t="s">
        <v>244</v>
      </c>
      <c r="J402" t="s">
        <v>176</v>
      </c>
      <c r="K402" t="s">
        <v>245</v>
      </c>
      <c r="L402" t="s">
        <v>798</v>
      </c>
      <c r="M402" t="s">
        <v>799</v>
      </c>
    </row>
    <row r="403" spans="1:13" ht="12.75">
      <c r="A403" t="str">
        <f>HYPERLINK("http://www.onsemi.com/PowerSolutions/product.do?id=P6KE18ARLG","P6KE18ARLG")</f>
        <v>P6KE18ARLG</v>
      </c>
      <c r="B403" t="str">
        <f t="shared" si="11"/>
        <v>P6KE6.8A/D (95.0kB)</v>
      </c>
      <c r="C403" t="s">
        <v>168</v>
      </c>
      <c r="D403" t="s">
        <v>214</v>
      </c>
      <c r="E403" t="s">
        <v>820</v>
      </c>
      <c r="F403" t="s">
        <v>175</v>
      </c>
      <c r="G403" t="s">
        <v>243</v>
      </c>
      <c r="H403" t="s">
        <v>516</v>
      </c>
      <c r="I403" t="s">
        <v>244</v>
      </c>
      <c r="J403" t="s">
        <v>176</v>
      </c>
      <c r="K403" t="s">
        <v>245</v>
      </c>
      <c r="L403" t="s">
        <v>798</v>
      </c>
      <c r="M403" t="s">
        <v>799</v>
      </c>
    </row>
    <row r="404" spans="1:13" ht="12.75">
      <c r="A404" t="str">
        <f>HYPERLINK("http://www.onsemi.com/PowerSolutions/product.do?id=P6KE200AG","P6KE200AG")</f>
        <v>P6KE200AG</v>
      </c>
      <c r="B404" t="str">
        <f t="shared" si="11"/>
        <v>P6KE6.8A/D (95.0kB)</v>
      </c>
      <c r="C404" t="s">
        <v>168</v>
      </c>
      <c r="D404" t="s">
        <v>214</v>
      </c>
      <c r="E404" t="s">
        <v>821</v>
      </c>
      <c r="F404" t="s">
        <v>175</v>
      </c>
      <c r="G404" t="s">
        <v>311</v>
      </c>
      <c r="H404" t="s">
        <v>516</v>
      </c>
      <c r="I404" t="s">
        <v>822</v>
      </c>
      <c r="J404" t="s">
        <v>176</v>
      </c>
      <c r="K404" t="s">
        <v>823</v>
      </c>
      <c r="L404" t="s">
        <v>798</v>
      </c>
      <c r="M404" t="s">
        <v>342</v>
      </c>
    </row>
    <row r="405" spans="1:13" ht="12.75">
      <c r="A405" t="str">
        <f>HYPERLINK("http://www.onsemi.com/PowerSolutions/product.do?id=P6KE200ARLG","P6KE200ARLG")</f>
        <v>P6KE200ARLG</v>
      </c>
      <c r="B405" t="str">
        <f t="shared" si="11"/>
        <v>P6KE6.8A/D (95.0kB)</v>
      </c>
      <c r="C405" t="s">
        <v>168</v>
      </c>
      <c r="D405" t="s">
        <v>214</v>
      </c>
      <c r="E405" t="s">
        <v>821</v>
      </c>
      <c r="F405" t="s">
        <v>175</v>
      </c>
      <c r="G405" t="s">
        <v>311</v>
      </c>
      <c r="H405" t="s">
        <v>516</v>
      </c>
      <c r="I405" t="s">
        <v>822</v>
      </c>
      <c r="J405" t="s">
        <v>176</v>
      </c>
      <c r="K405" t="s">
        <v>823</v>
      </c>
      <c r="L405" t="s">
        <v>798</v>
      </c>
      <c r="M405" t="s">
        <v>824</v>
      </c>
    </row>
    <row r="406" spans="1:13" ht="12.75">
      <c r="A406" t="str">
        <f>HYPERLINK("http://www.onsemi.com/PowerSolutions/product.do?id=P6KE200BRLG","P6KE200BRLG")</f>
        <v>P6KE200BRLG</v>
      </c>
      <c r="B406" t="str">
        <f>HYPERLINK("http://www.onsemi.com/pub/Collateral/P6KE200B-D.PDF","P6KE200B/D (118.0kB)")</f>
        <v>P6KE200B/D (118.0kB)</v>
      </c>
      <c r="C406" t="s">
        <v>168</v>
      </c>
      <c r="D406" t="s">
        <v>214</v>
      </c>
      <c r="E406" t="s">
        <v>821</v>
      </c>
      <c r="F406" t="s">
        <v>175</v>
      </c>
      <c r="G406" t="s">
        <v>311</v>
      </c>
      <c r="H406" t="s">
        <v>516</v>
      </c>
      <c r="I406" t="s">
        <v>822</v>
      </c>
      <c r="J406" t="s">
        <v>176</v>
      </c>
      <c r="K406" t="s">
        <v>823</v>
      </c>
      <c r="L406" t="s">
        <v>825</v>
      </c>
      <c r="M406" t="s">
        <v>415</v>
      </c>
    </row>
    <row r="407" spans="1:13" ht="12.75">
      <c r="A407" t="str">
        <f>HYPERLINK("http://www.onsemi.com/PowerSolutions/product.do?id=P6KE22ARLG","P6KE22ARLG")</f>
        <v>P6KE22ARLG</v>
      </c>
      <c r="B407" t="str">
        <f aca="true" t="shared" si="12" ref="B407:B434">HYPERLINK("http://www.onsemi.com/pub/Collateral/P6KE6.8A-D.PDF","P6KE6.8A/D (95.0kB)")</f>
        <v>P6KE6.8A/D (95.0kB)</v>
      </c>
      <c r="C407" t="s">
        <v>168</v>
      </c>
      <c r="D407" t="s">
        <v>214</v>
      </c>
      <c r="E407" t="s">
        <v>826</v>
      </c>
      <c r="F407" t="s">
        <v>175</v>
      </c>
      <c r="G407" t="s">
        <v>201</v>
      </c>
      <c r="H407" t="s">
        <v>516</v>
      </c>
      <c r="I407" t="s">
        <v>335</v>
      </c>
      <c r="J407" t="s">
        <v>176</v>
      </c>
      <c r="K407" t="s">
        <v>336</v>
      </c>
      <c r="L407" t="s">
        <v>798</v>
      </c>
      <c r="M407" t="s">
        <v>799</v>
      </c>
    </row>
    <row r="408" spans="1:13" ht="12.75">
      <c r="A408" t="str">
        <f>HYPERLINK("http://www.onsemi.com/PowerSolutions/product.do?id=P6KE24AG","P6KE24AG")</f>
        <v>P6KE24AG</v>
      </c>
      <c r="B408" t="str">
        <f t="shared" si="12"/>
        <v>P6KE6.8A/D (95.0kB)</v>
      </c>
      <c r="C408" t="s">
        <v>168</v>
      </c>
      <c r="D408" t="s">
        <v>214</v>
      </c>
      <c r="E408" t="s">
        <v>827</v>
      </c>
      <c r="F408" t="s">
        <v>175</v>
      </c>
      <c r="G408" t="s">
        <v>251</v>
      </c>
      <c r="H408" t="s">
        <v>516</v>
      </c>
      <c r="I408" t="s">
        <v>252</v>
      </c>
      <c r="J408" t="s">
        <v>176</v>
      </c>
      <c r="K408" t="s">
        <v>253</v>
      </c>
      <c r="L408" t="s">
        <v>798</v>
      </c>
      <c r="M408" t="s">
        <v>799</v>
      </c>
    </row>
    <row r="409" spans="1:13" ht="12.75">
      <c r="A409" t="str">
        <f>HYPERLINK("http://www.onsemi.com/PowerSolutions/product.do?id=P6KE24ARLG","P6KE24ARLG")</f>
        <v>P6KE24ARLG</v>
      </c>
      <c r="B409" t="str">
        <f t="shared" si="12"/>
        <v>P6KE6.8A/D (95.0kB)</v>
      </c>
      <c r="C409" t="s">
        <v>168</v>
      </c>
      <c r="D409" t="s">
        <v>214</v>
      </c>
      <c r="E409" t="s">
        <v>827</v>
      </c>
      <c r="F409" t="s">
        <v>175</v>
      </c>
      <c r="G409" t="s">
        <v>251</v>
      </c>
      <c r="H409" t="s">
        <v>516</v>
      </c>
      <c r="I409" t="s">
        <v>252</v>
      </c>
      <c r="J409" t="s">
        <v>176</v>
      </c>
      <c r="K409" t="s">
        <v>253</v>
      </c>
      <c r="L409" t="s">
        <v>798</v>
      </c>
      <c r="M409" t="s">
        <v>799</v>
      </c>
    </row>
    <row r="410" spans="1:13" ht="12.75">
      <c r="A410" t="str">
        <f>HYPERLINK("http://www.onsemi.com/PowerSolutions/product.do?id=P6KE27ARLG","P6KE27ARLG")</f>
        <v>P6KE27ARLG</v>
      </c>
      <c r="B410" t="str">
        <f t="shared" si="12"/>
        <v>P6KE6.8A/D (95.0kB)</v>
      </c>
      <c r="C410" t="s">
        <v>168</v>
      </c>
      <c r="D410" t="s">
        <v>214</v>
      </c>
      <c r="E410" t="s">
        <v>828</v>
      </c>
      <c r="F410" t="s">
        <v>175</v>
      </c>
      <c r="G410" t="s">
        <v>199</v>
      </c>
      <c r="H410" t="s">
        <v>516</v>
      </c>
      <c r="I410" t="s">
        <v>255</v>
      </c>
      <c r="J410" t="s">
        <v>176</v>
      </c>
      <c r="K410" t="s">
        <v>256</v>
      </c>
      <c r="L410" t="s">
        <v>798</v>
      </c>
      <c r="M410" t="s">
        <v>799</v>
      </c>
    </row>
    <row r="411" spans="1:13" ht="12.75">
      <c r="A411" t="str">
        <f>HYPERLINK("http://www.onsemi.com/PowerSolutions/product.do?id=P6KE30AG","P6KE30AG")</f>
        <v>P6KE30AG</v>
      </c>
      <c r="B411" t="str">
        <f t="shared" si="12"/>
        <v>P6KE6.8A/D (95.0kB)</v>
      </c>
      <c r="C411" t="s">
        <v>168</v>
      </c>
      <c r="D411" t="s">
        <v>214</v>
      </c>
      <c r="E411" t="s">
        <v>829</v>
      </c>
      <c r="F411" t="s">
        <v>175</v>
      </c>
      <c r="G411" t="s">
        <v>258</v>
      </c>
      <c r="H411" t="s">
        <v>516</v>
      </c>
      <c r="I411" t="s">
        <v>259</v>
      </c>
      <c r="J411" t="s">
        <v>176</v>
      </c>
      <c r="K411" t="s">
        <v>260</v>
      </c>
      <c r="L411" t="s">
        <v>798</v>
      </c>
      <c r="M411" t="s">
        <v>799</v>
      </c>
    </row>
    <row r="412" spans="1:13" ht="12.75">
      <c r="A412" t="str">
        <f>HYPERLINK("http://www.onsemi.com/PowerSolutions/product.do?id=P6KE30ARLG","P6KE30ARLG")</f>
        <v>P6KE30ARLG</v>
      </c>
      <c r="B412" t="str">
        <f t="shared" si="12"/>
        <v>P6KE6.8A/D (95.0kB)</v>
      </c>
      <c r="C412" t="s">
        <v>168</v>
      </c>
      <c r="D412" t="s">
        <v>214</v>
      </c>
      <c r="E412" t="s">
        <v>829</v>
      </c>
      <c r="F412" t="s">
        <v>175</v>
      </c>
      <c r="G412" t="s">
        <v>258</v>
      </c>
      <c r="H412" t="s">
        <v>516</v>
      </c>
      <c r="I412" t="s">
        <v>259</v>
      </c>
      <c r="J412" t="s">
        <v>176</v>
      </c>
      <c r="K412" t="s">
        <v>260</v>
      </c>
      <c r="L412" t="s">
        <v>798</v>
      </c>
      <c r="M412" t="s">
        <v>799</v>
      </c>
    </row>
    <row r="413" spans="1:13" ht="12.75">
      <c r="A413" t="str">
        <f>HYPERLINK("http://www.onsemi.com/PowerSolutions/product.do?id=P6KE33AG","P6KE33AG")</f>
        <v>P6KE33AG</v>
      </c>
      <c r="B413" t="str">
        <f t="shared" si="12"/>
        <v>P6KE6.8A/D (95.0kB)</v>
      </c>
      <c r="C413" t="s">
        <v>168</v>
      </c>
      <c r="D413" t="s">
        <v>214</v>
      </c>
      <c r="E413" t="s">
        <v>830</v>
      </c>
      <c r="F413" t="s">
        <v>175</v>
      </c>
      <c r="G413" t="s">
        <v>262</v>
      </c>
      <c r="H413" t="s">
        <v>516</v>
      </c>
      <c r="I413" t="s">
        <v>263</v>
      </c>
      <c r="J413" t="s">
        <v>176</v>
      </c>
      <c r="K413" t="s">
        <v>264</v>
      </c>
      <c r="L413" t="s">
        <v>798</v>
      </c>
      <c r="M413" t="s">
        <v>799</v>
      </c>
    </row>
    <row r="414" spans="1:13" ht="12.75">
      <c r="A414" t="str">
        <f>HYPERLINK("http://www.onsemi.com/PowerSolutions/product.do?id=P6KE33ARLG","P6KE33ARLG")</f>
        <v>P6KE33ARLG</v>
      </c>
      <c r="B414" t="str">
        <f t="shared" si="12"/>
        <v>P6KE6.8A/D (95.0kB)</v>
      </c>
      <c r="C414" t="s">
        <v>168</v>
      </c>
      <c r="D414" t="s">
        <v>214</v>
      </c>
      <c r="E414" t="s">
        <v>830</v>
      </c>
      <c r="F414" t="s">
        <v>175</v>
      </c>
      <c r="G414" t="s">
        <v>262</v>
      </c>
      <c r="H414" t="s">
        <v>516</v>
      </c>
      <c r="I414" t="s">
        <v>263</v>
      </c>
      <c r="J414" t="s">
        <v>176</v>
      </c>
      <c r="K414" t="s">
        <v>264</v>
      </c>
      <c r="L414" t="s">
        <v>798</v>
      </c>
      <c r="M414" t="s">
        <v>799</v>
      </c>
    </row>
    <row r="415" spans="1:13" ht="12.75">
      <c r="A415" t="str">
        <f>HYPERLINK("http://www.onsemi.com/PowerSolutions/product.do?id=P6KE36AG","P6KE36AG")</f>
        <v>P6KE36AG</v>
      </c>
      <c r="B415" t="str">
        <f t="shared" si="12"/>
        <v>P6KE6.8A/D (95.0kB)</v>
      </c>
      <c r="C415" t="s">
        <v>168</v>
      </c>
      <c r="D415" t="s">
        <v>214</v>
      </c>
      <c r="E415" t="s">
        <v>831</v>
      </c>
      <c r="F415" t="s">
        <v>175</v>
      </c>
      <c r="G415" t="s">
        <v>266</v>
      </c>
      <c r="H415" t="s">
        <v>516</v>
      </c>
      <c r="I415" t="s">
        <v>267</v>
      </c>
      <c r="J415" t="s">
        <v>176</v>
      </c>
      <c r="K415" t="s">
        <v>268</v>
      </c>
      <c r="L415" t="s">
        <v>798</v>
      </c>
      <c r="M415" t="s">
        <v>799</v>
      </c>
    </row>
    <row r="416" spans="1:13" ht="12.75">
      <c r="A416" t="str">
        <f>HYPERLINK("http://www.onsemi.com/PowerSolutions/product.do?id=P6KE39AG","P6KE39AG")</f>
        <v>P6KE39AG</v>
      </c>
      <c r="B416" t="str">
        <f t="shared" si="12"/>
        <v>P6KE6.8A/D (95.0kB)</v>
      </c>
      <c r="C416" t="s">
        <v>168</v>
      </c>
      <c r="D416" t="s">
        <v>214</v>
      </c>
      <c r="E416" t="s">
        <v>832</v>
      </c>
      <c r="F416" t="s">
        <v>175</v>
      </c>
      <c r="G416" t="s">
        <v>212</v>
      </c>
      <c r="H416" t="s">
        <v>516</v>
      </c>
      <c r="I416" t="s">
        <v>270</v>
      </c>
      <c r="J416" t="s">
        <v>176</v>
      </c>
      <c r="K416" t="s">
        <v>271</v>
      </c>
      <c r="L416" t="s">
        <v>798</v>
      </c>
      <c r="M416" t="s">
        <v>799</v>
      </c>
    </row>
    <row r="417" spans="1:13" ht="12.75">
      <c r="A417" t="str">
        <f>HYPERLINK("http://www.onsemi.com/PowerSolutions/product.do?id=P6KE39ARLG","P6KE39ARLG")</f>
        <v>P6KE39ARLG</v>
      </c>
      <c r="B417" t="str">
        <f t="shared" si="12"/>
        <v>P6KE6.8A/D (95.0kB)</v>
      </c>
      <c r="C417" t="s">
        <v>168</v>
      </c>
      <c r="D417" t="s">
        <v>214</v>
      </c>
      <c r="E417" t="s">
        <v>832</v>
      </c>
      <c r="F417" t="s">
        <v>175</v>
      </c>
      <c r="G417" t="s">
        <v>212</v>
      </c>
      <c r="H417" t="s">
        <v>516</v>
      </c>
      <c r="I417" t="s">
        <v>270</v>
      </c>
      <c r="J417" t="s">
        <v>176</v>
      </c>
      <c r="K417" t="s">
        <v>271</v>
      </c>
      <c r="L417" t="s">
        <v>798</v>
      </c>
      <c r="M417" t="s">
        <v>799</v>
      </c>
    </row>
    <row r="418" spans="1:13" ht="12.75">
      <c r="A418" t="str">
        <f>HYPERLINK("http://www.onsemi.com/PowerSolutions/product.do?id=P6KE43AG","P6KE43AG")</f>
        <v>P6KE43AG</v>
      </c>
      <c r="B418" t="str">
        <f t="shared" si="12"/>
        <v>P6KE6.8A/D (95.0kB)</v>
      </c>
      <c r="C418" t="s">
        <v>168</v>
      </c>
      <c r="D418" t="s">
        <v>214</v>
      </c>
      <c r="E418" t="s">
        <v>833</v>
      </c>
      <c r="F418" t="s">
        <v>175</v>
      </c>
      <c r="G418" t="s">
        <v>273</v>
      </c>
      <c r="H418" t="s">
        <v>516</v>
      </c>
      <c r="I418" t="s">
        <v>274</v>
      </c>
      <c r="J418" t="s">
        <v>176</v>
      </c>
      <c r="K418" t="s">
        <v>275</v>
      </c>
      <c r="L418" t="s">
        <v>798</v>
      </c>
      <c r="M418" t="s">
        <v>799</v>
      </c>
    </row>
    <row r="419" spans="1:13" ht="12.75">
      <c r="A419" t="str">
        <f>HYPERLINK("http://www.onsemi.com/PowerSolutions/product.do?id=P6KE43ARLG","P6KE43ARLG")</f>
        <v>P6KE43ARLG</v>
      </c>
      <c r="B419" t="str">
        <f t="shared" si="12"/>
        <v>P6KE6.8A/D (95.0kB)</v>
      </c>
      <c r="C419" t="s">
        <v>168</v>
      </c>
      <c r="D419" t="s">
        <v>214</v>
      </c>
      <c r="E419" t="s">
        <v>833</v>
      </c>
      <c r="F419" t="s">
        <v>175</v>
      </c>
      <c r="G419" t="s">
        <v>273</v>
      </c>
      <c r="H419" t="s">
        <v>516</v>
      </c>
      <c r="I419" t="s">
        <v>274</v>
      </c>
      <c r="J419" t="s">
        <v>176</v>
      </c>
      <c r="K419" t="s">
        <v>275</v>
      </c>
      <c r="L419" t="s">
        <v>798</v>
      </c>
      <c r="M419" t="s">
        <v>799</v>
      </c>
    </row>
    <row r="420" spans="1:13" ht="12.75">
      <c r="A420" t="str">
        <f>HYPERLINK("http://www.onsemi.com/PowerSolutions/product.do?id=P6KE47AG","P6KE47AG")</f>
        <v>P6KE47AG</v>
      </c>
      <c r="B420" t="str">
        <f t="shared" si="12"/>
        <v>P6KE6.8A/D (95.0kB)</v>
      </c>
      <c r="C420" t="s">
        <v>168</v>
      </c>
      <c r="D420" t="s">
        <v>214</v>
      </c>
      <c r="E420" t="s">
        <v>834</v>
      </c>
      <c r="F420" t="s">
        <v>175</v>
      </c>
      <c r="G420" t="s">
        <v>277</v>
      </c>
      <c r="H420" t="s">
        <v>516</v>
      </c>
      <c r="I420" t="s">
        <v>278</v>
      </c>
      <c r="J420" t="s">
        <v>176</v>
      </c>
      <c r="K420" t="s">
        <v>279</v>
      </c>
      <c r="L420" t="s">
        <v>798</v>
      </c>
      <c r="M420" t="s">
        <v>799</v>
      </c>
    </row>
    <row r="421" spans="1:13" ht="12.75">
      <c r="A421" t="str">
        <f>HYPERLINK("http://www.onsemi.com/PowerSolutions/product.do?id=P6KE47ARLG","P6KE47ARLG")</f>
        <v>P6KE47ARLG</v>
      </c>
      <c r="B421" t="str">
        <f t="shared" si="12"/>
        <v>P6KE6.8A/D (95.0kB)</v>
      </c>
      <c r="C421" t="s">
        <v>168</v>
      </c>
      <c r="D421" t="s">
        <v>214</v>
      </c>
      <c r="E421" t="s">
        <v>834</v>
      </c>
      <c r="F421" t="s">
        <v>175</v>
      </c>
      <c r="G421" t="s">
        <v>277</v>
      </c>
      <c r="H421" t="s">
        <v>516</v>
      </c>
      <c r="I421" t="s">
        <v>278</v>
      </c>
      <c r="J421" t="s">
        <v>176</v>
      </c>
      <c r="K421" t="s">
        <v>279</v>
      </c>
      <c r="L421" t="s">
        <v>798</v>
      </c>
      <c r="M421" t="s">
        <v>799</v>
      </c>
    </row>
    <row r="422" spans="1:13" ht="12.75">
      <c r="A422" t="str">
        <f>HYPERLINK("http://www.onsemi.com/PowerSolutions/product.do?id=P6KE51AG","P6KE51AG")</f>
        <v>P6KE51AG</v>
      </c>
      <c r="B422" t="str">
        <f t="shared" si="12"/>
        <v>P6KE6.8A/D (95.0kB)</v>
      </c>
      <c r="C422" t="s">
        <v>168</v>
      </c>
      <c r="D422" t="s">
        <v>214</v>
      </c>
      <c r="E422" t="s">
        <v>835</v>
      </c>
      <c r="F422" t="s">
        <v>175</v>
      </c>
      <c r="G422" t="s">
        <v>281</v>
      </c>
      <c r="H422" t="s">
        <v>516</v>
      </c>
      <c r="I422" t="s">
        <v>282</v>
      </c>
      <c r="J422" t="s">
        <v>176</v>
      </c>
      <c r="K422" t="s">
        <v>283</v>
      </c>
      <c r="L422" t="s">
        <v>798</v>
      </c>
      <c r="M422" t="s">
        <v>799</v>
      </c>
    </row>
    <row r="423" spans="1:13" ht="12.75">
      <c r="A423" t="str">
        <f>HYPERLINK("http://www.onsemi.com/PowerSolutions/product.do?id=P6KE51ARLG","P6KE51ARLG")</f>
        <v>P6KE51ARLG</v>
      </c>
      <c r="B423" t="str">
        <f t="shared" si="12"/>
        <v>P6KE6.8A/D (95.0kB)</v>
      </c>
      <c r="C423" t="s">
        <v>168</v>
      </c>
      <c r="D423" t="s">
        <v>214</v>
      </c>
      <c r="E423" t="s">
        <v>835</v>
      </c>
      <c r="F423" t="s">
        <v>175</v>
      </c>
      <c r="G423" t="s">
        <v>281</v>
      </c>
      <c r="H423" t="s">
        <v>516</v>
      </c>
      <c r="I423" t="s">
        <v>282</v>
      </c>
      <c r="J423" t="s">
        <v>176</v>
      </c>
      <c r="K423" t="s">
        <v>283</v>
      </c>
      <c r="L423" t="s">
        <v>798</v>
      </c>
      <c r="M423" t="s">
        <v>799</v>
      </c>
    </row>
    <row r="424" spans="1:13" ht="12.75">
      <c r="A424" t="str">
        <f>HYPERLINK("http://www.onsemi.com/PowerSolutions/product.do?id=P6KE56AG","P6KE56AG")</f>
        <v>P6KE56AG</v>
      </c>
      <c r="B424" t="str">
        <f t="shared" si="12"/>
        <v>P6KE6.8A/D (95.0kB)</v>
      </c>
      <c r="C424" t="s">
        <v>168</v>
      </c>
      <c r="D424" t="s">
        <v>214</v>
      </c>
      <c r="E424" t="s">
        <v>836</v>
      </c>
      <c r="F424" t="s">
        <v>175</v>
      </c>
      <c r="G424" t="s">
        <v>285</v>
      </c>
      <c r="H424" t="s">
        <v>516</v>
      </c>
      <c r="I424" t="s">
        <v>286</v>
      </c>
      <c r="J424" t="s">
        <v>176</v>
      </c>
      <c r="K424" t="s">
        <v>287</v>
      </c>
      <c r="L424" t="s">
        <v>798</v>
      </c>
      <c r="M424" t="s">
        <v>799</v>
      </c>
    </row>
    <row r="425" spans="1:13" ht="12.75">
      <c r="A425" t="str">
        <f>HYPERLINK("http://www.onsemi.com/PowerSolutions/product.do?id=P6KE56ARLG","P6KE56ARLG")</f>
        <v>P6KE56ARLG</v>
      </c>
      <c r="B425" t="str">
        <f t="shared" si="12"/>
        <v>P6KE6.8A/D (95.0kB)</v>
      </c>
      <c r="C425" t="s">
        <v>168</v>
      </c>
      <c r="D425" t="s">
        <v>214</v>
      </c>
      <c r="E425" t="s">
        <v>836</v>
      </c>
      <c r="F425" t="s">
        <v>175</v>
      </c>
      <c r="G425" t="s">
        <v>285</v>
      </c>
      <c r="H425" t="s">
        <v>516</v>
      </c>
      <c r="I425" t="s">
        <v>286</v>
      </c>
      <c r="J425" t="s">
        <v>176</v>
      </c>
      <c r="K425" t="s">
        <v>287</v>
      </c>
      <c r="L425" t="s">
        <v>798</v>
      </c>
      <c r="M425" t="s">
        <v>799</v>
      </c>
    </row>
    <row r="426" spans="1:13" ht="12.75">
      <c r="A426" t="str">
        <f>HYPERLINK("http://www.onsemi.com/PowerSolutions/product.do?id=P6KE6.8AG","P6KE6.8AG")</f>
        <v>P6KE6.8AG</v>
      </c>
      <c r="B426" t="str">
        <f t="shared" si="12"/>
        <v>P6KE6.8A/D (95.0kB)</v>
      </c>
      <c r="C426" t="s">
        <v>168</v>
      </c>
      <c r="D426" t="s">
        <v>214</v>
      </c>
      <c r="E426" t="s">
        <v>837</v>
      </c>
      <c r="F426" t="s">
        <v>175</v>
      </c>
      <c r="G426" t="s">
        <v>289</v>
      </c>
      <c r="H426" t="s">
        <v>516</v>
      </c>
      <c r="I426" t="s">
        <v>290</v>
      </c>
      <c r="J426" t="s">
        <v>291</v>
      </c>
      <c r="K426" t="s">
        <v>292</v>
      </c>
      <c r="L426" t="s">
        <v>798</v>
      </c>
      <c r="M426" t="s">
        <v>799</v>
      </c>
    </row>
    <row r="427" spans="1:13" ht="12.75">
      <c r="A427" t="str">
        <f>HYPERLINK("http://www.onsemi.com/PowerSolutions/product.do?id=P6KE6.8ARLG","P6KE6.8ARLG")</f>
        <v>P6KE6.8ARLG</v>
      </c>
      <c r="B427" t="str">
        <f t="shared" si="12"/>
        <v>P6KE6.8A/D (95.0kB)</v>
      </c>
      <c r="C427" t="s">
        <v>168</v>
      </c>
      <c r="D427" t="s">
        <v>214</v>
      </c>
      <c r="E427" t="s">
        <v>837</v>
      </c>
      <c r="F427" t="s">
        <v>175</v>
      </c>
      <c r="G427" t="s">
        <v>289</v>
      </c>
      <c r="H427" t="s">
        <v>516</v>
      </c>
      <c r="I427" t="s">
        <v>290</v>
      </c>
      <c r="J427" t="s">
        <v>291</v>
      </c>
      <c r="K427" t="s">
        <v>292</v>
      </c>
      <c r="L427" t="s">
        <v>798</v>
      </c>
      <c r="M427" t="s">
        <v>799</v>
      </c>
    </row>
    <row r="428" spans="1:13" ht="12.75">
      <c r="A428" t="str">
        <f>HYPERLINK("http://www.onsemi.com/PowerSolutions/product.do?id=P6KE62ARLG","P6KE62ARLG")</f>
        <v>P6KE62ARLG</v>
      </c>
      <c r="B428" t="str">
        <f t="shared" si="12"/>
        <v>P6KE6.8A/D (95.0kB)</v>
      </c>
      <c r="C428" t="s">
        <v>168</v>
      </c>
      <c r="D428" t="s">
        <v>214</v>
      </c>
      <c r="E428" t="s">
        <v>838</v>
      </c>
      <c r="F428" t="s">
        <v>175</v>
      </c>
      <c r="G428" t="s">
        <v>294</v>
      </c>
      <c r="H428" t="s">
        <v>516</v>
      </c>
      <c r="I428" t="s">
        <v>295</v>
      </c>
      <c r="J428" t="s">
        <v>176</v>
      </c>
      <c r="K428" t="s">
        <v>296</v>
      </c>
      <c r="L428" t="s">
        <v>798</v>
      </c>
      <c r="M428" t="s">
        <v>799</v>
      </c>
    </row>
    <row r="429" spans="1:13" ht="12.75">
      <c r="A429" t="str">
        <f>HYPERLINK("http://www.onsemi.com/PowerSolutions/product.do?id=P6KE68AG","P6KE68AG")</f>
        <v>P6KE68AG</v>
      </c>
      <c r="B429" t="str">
        <f t="shared" si="12"/>
        <v>P6KE6.8A/D (95.0kB)</v>
      </c>
      <c r="C429" t="s">
        <v>168</v>
      </c>
      <c r="D429" t="s">
        <v>214</v>
      </c>
      <c r="E429" t="s">
        <v>839</v>
      </c>
      <c r="F429" t="s">
        <v>175</v>
      </c>
      <c r="G429" t="s">
        <v>298</v>
      </c>
      <c r="H429" t="s">
        <v>516</v>
      </c>
      <c r="I429" t="s">
        <v>299</v>
      </c>
      <c r="J429" t="s">
        <v>176</v>
      </c>
      <c r="K429" t="s">
        <v>300</v>
      </c>
      <c r="L429" t="s">
        <v>798</v>
      </c>
      <c r="M429" t="s">
        <v>799</v>
      </c>
    </row>
    <row r="430" spans="1:13" ht="12.75">
      <c r="A430" t="str">
        <f>HYPERLINK("http://www.onsemi.com/PowerSolutions/product.do?id=P6KE68ARLG","P6KE68ARLG")</f>
        <v>P6KE68ARLG</v>
      </c>
      <c r="B430" t="str">
        <f t="shared" si="12"/>
        <v>P6KE6.8A/D (95.0kB)</v>
      </c>
      <c r="C430" t="s">
        <v>168</v>
      </c>
      <c r="D430" t="s">
        <v>214</v>
      </c>
      <c r="E430" t="s">
        <v>839</v>
      </c>
      <c r="F430" t="s">
        <v>175</v>
      </c>
      <c r="G430" t="s">
        <v>298</v>
      </c>
      <c r="H430" t="s">
        <v>516</v>
      </c>
      <c r="I430" t="s">
        <v>299</v>
      </c>
      <c r="J430" t="s">
        <v>176</v>
      </c>
      <c r="K430" t="s">
        <v>300</v>
      </c>
      <c r="L430" t="s">
        <v>798</v>
      </c>
      <c r="M430" t="s">
        <v>799</v>
      </c>
    </row>
    <row r="431" spans="1:13" ht="12.75">
      <c r="A431" t="str">
        <f>HYPERLINK("http://www.onsemi.com/PowerSolutions/product.do?id=P6KE7.5ARLG","P6KE7.5ARLG")</f>
        <v>P6KE7.5ARLG</v>
      </c>
      <c r="B431" t="str">
        <f t="shared" si="12"/>
        <v>P6KE6.8A/D (95.0kB)</v>
      </c>
      <c r="C431" t="s">
        <v>168</v>
      </c>
      <c r="D431" t="s">
        <v>214</v>
      </c>
      <c r="E431" t="s">
        <v>840</v>
      </c>
      <c r="F431" t="s">
        <v>175</v>
      </c>
      <c r="G431" t="s">
        <v>302</v>
      </c>
      <c r="H431" t="s">
        <v>516</v>
      </c>
      <c r="I431" t="s">
        <v>303</v>
      </c>
      <c r="J431" t="s">
        <v>304</v>
      </c>
      <c r="K431" t="s">
        <v>305</v>
      </c>
      <c r="L431" t="s">
        <v>798</v>
      </c>
      <c r="M431" t="s">
        <v>799</v>
      </c>
    </row>
    <row r="432" spans="1:13" ht="12.75">
      <c r="A432" t="str">
        <f>HYPERLINK("http://www.onsemi.com/PowerSolutions/product.do?id=P6KE75ARLG","P6KE75ARLG")</f>
        <v>P6KE75ARLG</v>
      </c>
      <c r="B432" t="str">
        <f t="shared" si="12"/>
        <v>P6KE6.8A/D (95.0kB)</v>
      </c>
      <c r="C432" t="s">
        <v>168</v>
      </c>
      <c r="D432" t="s">
        <v>214</v>
      </c>
      <c r="E432" t="s">
        <v>0</v>
      </c>
      <c r="F432" t="s">
        <v>175</v>
      </c>
      <c r="G432" t="s">
        <v>306</v>
      </c>
      <c r="H432" t="s">
        <v>516</v>
      </c>
      <c r="I432" t="s">
        <v>307</v>
      </c>
      <c r="J432" t="s">
        <v>176</v>
      </c>
      <c r="K432" t="s">
        <v>308</v>
      </c>
      <c r="L432" t="s">
        <v>798</v>
      </c>
      <c r="M432" t="s">
        <v>799</v>
      </c>
    </row>
    <row r="433" spans="1:13" ht="12.75">
      <c r="A433" t="str">
        <f>HYPERLINK("http://www.onsemi.com/PowerSolutions/product.do?id=P6KE82ARLG","P6KE82ARLG")</f>
        <v>P6KE82ARLG</v>
      </c>
      <c r="B433" t="str">
        <f t="shared" si="12"/>
        <v>P6KE6.8A/D (95.0kB)</v>
      </c>
      <c r="C433" t="s">
        <v>168</v>
      </c>
      <c r="D433" t="s">
        <v>214</v>
      </c>
      <c r="E433" t="s">
        <v>1</v>
      </c>
      <c r="F433" t="s">
        <v>175</v>
      </c>
      <c r="G433" t="s">
        <v>314</v>
      </c>
      <c r="H433" t="s">
        <v>516</v>
      </c>
      <c r="I433" t="s">
        <v>283</v>
      </c>
      <c r="J433" t="s">
        <v>176</v>
      </c>
      <c r="K433" t="s">
        <v>315</v>
      </c>
      <c r="L433" t="s">
        <v>798</v>
      </c>
      <c r="M433" t="s">
        <v>799</v>
      </c>
    </row>
    <row r="434" spans="1:13" ht="12.75">
      <c r="A434" t="str">
        <f>HYPERLINK("http://www.onsemi.com/PowerSolutions/product.do?id=P6KE91ARLG","P6KE91ARLG")</f>
        <v>P6KE91ARLG</v>
      </c>
      <c r="B434" t="str">
        <f t="shared" si="12"/>
        <v>P6KE6.8A/D (95.0kB)</v>
      </c>
      <c r="C434" t="s">
        <v>168</v>
      </c>
      <c r="D434" t="s">
        <v>214</v>
      </c>
      <c r="E434" t="s">
        <v>2</v>
      </c>
      <c r="F434" t="s">
        <v>175</v>
      </c>
      <c r="G434" t="s">
        <v>322</v>
      </c>
      <c r="H434" t="s">
        <v>516</v>
      </c>
      <c r="I434" t="s">
        <v>323</v>
      </c>
      <c r="J434" t="s">
        <v>176</v>
      </c>
      <c r="K434" t="s">
        <v>324</v>
      </c>
      <c r="L434" t="s">
        <v>798</v>
      </c>
      <c r="M434" t="s">
        <v>799</v>
      </c>
    </row>
    <row r="435" spans="1:13" ht="12.75">
      <c r="A435" t="str">
        <f>HYPERLINK("http://www.onsemi.com/PowerSolutions/product.do?id=P6SMB100AT3G","P6SMB100AT3G")</f>
        <v>P6SMB100AT3G</v>
      </c>
      <c r="B435" t="str">
        <f>HYPERLINK("http://www.onsemi.com/pub/Collateral/P6SMB6.8AT3-D.PDF","P6SMB6.8AT3/D (70.0kB)")</f>
        <v>P6SMB6.8AT3/D (70.0kB)</v>
      </c>
      <c r="C435" t="s">
        <v>168</v>
      </c>
      <c r="D435" t="s">
        <v>214</v>
      </c>
      <c r="E435" t="s">
        <v>3</v>
      </c>
      <c r="F435" t="s">
        <v>175</v>
      </c>
      <c r="G435" t="s">
        <v>193</v>
      </c>
      <c r="H435" t="s">
        <v>516</v>
      </c>
      <c r="I435" t="s">
        <v>363</v>
      </c>
      <c r="J435" t="s">
        <v>176</v>
      </c>
      <c r="K435" t="s">
        <v>364</v>
      </c>
      <c r="L435" t="s">
        <v>518</v>
      </c>
      <c r="M435" t="s">
        <v>519</v>
      </c>
    </row>
    <row r="436" spans="1:13" ht="12.75">
      <c r="A436" t="str">
        <f>HYPERLINK("http://www.onsemi.com/PowerSolutions/product.do?id=P6SMB10AT3G","P6SMB10AT3G")</f>
        <v>P6SMB10AT3G</v>
      </c>
      <c r="B436" t="str">
        <f>HYPERLINK("http://www.onsemi.com/pub/Collateral/P6SMB6.8AT3-D.PDF","P6SMB6.8AT3/D (70.0kB)")</f>
        <v>P6SMB6.8AT3/D (70.0kB)</v>
      </c>
      <c r="C436" t="s">
        <v>168</v>
      </c>
      <c r="D436" t="s">
        <v>214</v>
      </c>
      <c r="E436" t="s">
        <v>4</v>
      </c>
      <c r="F436" t="s">
        <v>175</v>
      </c>
      <c r="G436" t="s">
        <v>216</v>
      </c>
      <c r="H436" t="s">
        <v>516</v>
      </c>
      <c r="I436" t="s">
        <v>218</v>
      </c>
      <c r="J436" t="s">
        <v>216</v>
      </c>
      <c r="K436" t="s">
        <v>219</v>
      </c>
      <c r="L436" t="s">
        <v>518</v>
      </c>
      <c r="M436" t="s">
        <v>519</v>
      </c>
    </row>
    <row r="437" spans="1:13" ht="12.75">
      <c r="A437" t="str">
        <f>HYPERLINK("http://www.onsemi.com/PowerSolutions/product.do?id=P6SMB11CAT3","P6SMB11CAT3")</f>
        <v>P6SMB11CAT3</v>
      </c>
      <c r="B437" t="str">
        <f>HYPERLINK("http://www.onsemi.com/pub/Collateral/P6SMB11CAT3-D.PDF","P6SMB11CAT3/D (99.0kB)")</f>
        <v>P6SMB11CAT3/D (99.0kB)</v>
      </c>
      <c r="C437" t="s">
        <v>207</v>
      </c>
      <c r="D437" t="s">
        <v>214</v>
      </c>
      <c r="E437" t="s">
        <v>5</v>
      </c>
      <c r="F437" t="s">
        <v>409</v>
      </c>
      <c r="G437" t="s">
        <v>223</v>
      </c>
      <c r="H437" t="s">
        <v>516</v>
      </c>
      <c r="I437" t="s">
        <v>224</v>
      </c>
      <c r="J437" t="s">
        <v>176</v>
      </c>
      <c r="K437" t="s">
        <v>225</v>
      </c>
      <c r="L437" t="s">
        <v>518</v>
      </c>
      <c r="M437" t="s">
        <v>523</v>
      </c>
    </row>
    <row r="438" spans="1:13" ht="12.75">
      <c r="A438" t="str">
        <f>HYPERLINK("http://www.onsemi.com/PowerSolutions/product.do?id=P6SMB11CAT3G","P6SMB11CAT3G")</f>
        <v>P6SMB11CAT3G</v>
      </c>
      <c r="B438" t="str">
        <f>HYPERLINK("http://www.onsemi.com/pub/Collateral/P6SMB11CAT3-D.PDF","P6SMB11CAT3/D (99.0kB)")</f>
        <v>P6SMB11CAT3/D (99.0kB)</v>
      </c>
      <c r="C438" t="s">
        <v>168</v>
      </c>
      <c r="D438" t="s">
        <v>214</v>
      </c>
      <c r="E438" t="s">
        <v>5</v>
      </c>
      <c r="F438" t="s">
        <v>409</v>
      </c>
      <c r="G438" t="s">
        <v>223</v>
      </c>
      <c r="H438" t="s">
        <v>516</v>
      </c>
      <c r="I438" t="s">
        <v>224</v>
      </c>
      <c r="J438" t="s">
        <v>176</v>
      </c>
      <c r="K438" t="s">
        <v>225</v>
      </c>
      <c r="L438" t="s">
        <v>518</v>
      </c>
      <c r="M438" t="s">
        <v>523</v>
      </c>
    </row>
    <row r="439" spans="1:13" ht="12.75">
      <c r="A439" t="str">
        <f>HYPERLINK("http://www.onsemi.com/PowerSolutions/product.do?id=P6SMB120AT3G","P6SMB120AT3G")</f>
        <v>P6SMB120AT3G</v>
      </c>
      <c r="B439" t="str">
        <f>HYPERLINK("http://www.onsemi.com/pub/Collateral/P6SMB6.8AT3-D.PDF","P6SMB6.8AT3/D (70.0kB)")</f>
        <v>P6SMB6.8AT3/D (70.0kB)</v>
      </c>
      <c r="C439" t="s">
        <v>168</v>
      </c>
      <c r="D439" t="s">
        <v>214</v>
      </c>
      <c r="E439" t="s">
        <v>6</v>
      </c>
      <c r="F439" t="s">
        <v>175</v>
      </c>
      <c r="G439" t="s">
        <v>532</v>
      </c>
      <c r="H439" t="s">
        <v>516</v>
      </c>
      <c r="I439" t="s">
        <v>721</v>
      </c>
      <c r="J439" t="s">
        <v>176</v>
      </c>
      <c r="K439" t="s">
        <v>802</v>
      </c>
      <c r="L439" t="s">
        <v>518</v>
      </c>
      <c r="M439" t="s">
        <v>519</v>
      </c>
    </row>
    <row r="440" spans="1:13" ht="12.75">
      <c r="A440" t="str">
        <f>HYPERLINK("http://www.onsemi.com/PowerSolutions/product.do?id=P6SMB12AT3G","P6SMB12AT3G")</f>
        <v>P6SMB12AT3G</v>
      </c>
      <c r="B440" t="str">
        <f>HYPERLINK("http://www.onsemi.com/pub/Collateral/P6SMB6.8AT3-D.PDF","P6SMB6.8AT3/D (70.0kB)")</f>
        <v>P6SMB6.8AT3/D (70.0kB)</v>
      </c>
      <c r="C440" t="s">
        <v>168</v>
      </c>
      <c r="D440" t="s">
        <v>214</v>
      </c>
      <c r="E440" t="s">
        <v>7</v>
      </c>
      <c r="F440" t="s">
        <v>175</v>
      </c>
      <c r="G440" t="s">
        <v>327</v>
      </c>
      <c r="H440" t="s">
        <v>516</v>
      </c>
      <c r="I440" t="s">
        <v>228</v>
      </c>
      <c r="J440" t="s">
        <v>176</v>
      </c>
      <c r="K440" t="s">
        <v>229</v>
      </c>
      <c r="L440" t="s">
        <v>518</v>
      </c>
      <c r="M440" t="s">
        <v>519</v>
      </c>
    </row>
    <row r="441" spans="1:13" ht="12.75">
      <c r="A441" t="str">
        <f>HYPERLINK("http://www.onsemi.com/PowerSolutions/product.do?id=P6SMB12CAT3","P6SMB12CAT3")</f>
        <v>P6SMB12CAT3</v>
      </c>
      <c r="B441" t="str">
        <f>HYPERLINK("http://www.onsemi.com/pub/Collateral/P6SMB11CAT3-D.PDF","P6SMB11CAT3/D (99.0kB)")</f>
        <v>P6SMB11CAT3/D (99.0kB)</v>
      </c>
      <c r="C441" t="s">
        <v>207</v>
      </c>
      <c r="D441" t="s">
        <v>214</v>
      </c>
      <c r="E441" t="s">
        <v>8</v>
      </c>
      <c r="F441" t="s">
        <v>409</v>
      </c>
      <c r="G441" t="s">
        <v>327</v>
      </c>
      <c r="H441" t="s">
        <v>516</v>
      </c>
      <c r="I441" t="s">
        <v>228</v>
      </c>
      <c r="J441" t="s">
        <v>176</v>
      </c>
      <c r="K441" t="s">
        <v>229</v>
      </c>
      <c r="L441" t="s">
        <v>518</v>
      </c>
      <c r="M441" t="s">
        <v>523</v>
      </c>
    </row>
    <row r="442" spans="1:13" ht="12.75">
      <c r="A442" t="str">
        <f>HYPERLINK("http://www.onsemi.com/PowerSolutions/product.do?id=P6SMB12CAT3G","P6SMB12CAT3G")</f>
        <v>P6SMB12CAT3G</v>
      </c>
      <c r="B442" t="str">
        <f>HYPERLINK("http://www.onsemi.com/pub/Collateral/P6SMB11CAT3-D.PDF","P6SMB11CAT3/D (99.0kB)")</f>
        <v>P6SMB11CAT3/D (99.0kB)</v>
      </c>
      <c r="C442" t="s">
        <v>168</v>
      </c>
      <c r="D442" t="s">
        <v>214</v>
      </c>
      <c r="E442" t="s">
        <v>8</v>
      </c>
      <c r="F442" t="s">
        <v>409</v>
      </c>
      <c r="G442" t="s">
        <v>327</v>
      </c>
      <c r="H442" t="s">
        <v>516</v>
      </c>
      <c r="I442" t="s">
        <v>228</v>
      </c>
      <c r="J442" t="s">
        <v>176</v>
      </c>
      <c r="K442" t="s">
        <v>229</v>
      </c>
      <c r="L442" t="s">
        <v>518</v>
      </c>
      <c r="M442" t="s">
        <v>523</v>
      </c>
    </row>
    <row r="443" spans="1:13" ht="12.75">
      <c r="A443" t="str">
        <f>HYPERLINK("http://www.onsemi.com/PowerSolutions/product.do?id=P6SMB130AT3G","P6SMB130AT3G")</f>
        <v>P6SMB130AT3G</v>
      </c>
      <c r="B443" t="str">
        <f>HYPERLINK("http://www.onsemi.com/pub/Collateral/P6SMB6.8AT3-D.PDF","P6SMB6.8AT3/D (70.0kB)")</f>
        <v>P6SMB6.8AT3/D (70.0kB)</v>
      </c>
      <c r="C443" t="s">
        <v>168</v>
      </c>
      <c r="D443" t="s">
        <v>214</v>
      </c>
      <c r="E443" t="s">
        <v>9</v>
      </c>
      <c r="F443" t="s">
        <v>175</v>
      </c>
      <c r="G443" t="s">
        <v>539</v>
      </c>
      <c r="H443" t="s">
        <v>516</v>
      </c>
      <c r="I443" t="s">
        <v>805</v>
      </c>
      <c r="J443" t="s">
        <v>176</v>
      </c>
      <c r="K443" t="s">
        <v>806</v>
      </c>
      <c r="L443" t="s">
        <v>518</v>
      </c>
      <c r="M443" t="s">
        <v>519</v>
      </c>
    </row>
    <row r="444" spans="1:13" ht="12.75">
      <c r="A444" t="str">
        <f>HYPERLINK("http://www.onsemi.com/PowerSolutions/product.do?id=P6SMB13AT3G","P6SMB13AT3G")</f>
        <v>P6SMB13AT3G</v>
      </c>
      <c r="B444" t="str">
        <f>HYPERLINK("http://www.onsemi.com/pub/Collateral/P6SMB6.8AT3-D.PDF","P6SMB6.8AT3/D (70.0kB)")</f>
        <v>P6SMB6.8AT3/D (70.0kB)</v>
      </c>
      <c r="C444" t="s">
        <v>168</v>
      </c>
      <c r="D444" t="s">
        <v>214</v>
      </c>
      <c r="E444" t="s">
        <v>10</v>
      </c>
      <c r="F444" t="s">
        <v>175</v>
      </c>
      <c r="G444" t="s">
        <v>231</v>
      </c>
      <c r="H444" t="s">
        <v>516</v>
      </c>
      <c r="I444" t="s">
        <v>232</v>
      </c>
      <c r="J444" t="s">
        <v>176</v>
      </c>
      <c r="K444" t="s">
        <v>233</v>
      </c>
      <c r="L444" t="s">
        <v>518</v>
      </c>
      <c r="M444" t="s">
        <v>519</v>
      </c>
    </row>
    <row r="445" spans="1:13" ht="12.75">
      <c r="A445" t="str">
        <f>HYPERLINK("http://www.onsemi.com/PowerSolutions/product.do?id=P6SMB150AT3G","P6SMB150AT3G")</f>
        <v>P6SMB150AT3G</v>
      </c>
      <c r="B445" t="str">
        <f>HYPERLINK("http://www.onsemi.com/pub/Collateral/P6SMB6.8AT3-D.PDF","P6SMB6.8AT3/D (70.0kB)")</f>
        <v>P6SMB6.8AT3/D (70.0kB)</v>
      </c>
      <c r="C445" t="s">
        <v>168</v>
      </c>
      <c r="D445" t="s">
        <v>214</v>
      </c>
      <c r="E445" t="s">
        <v>11</v>
      </c>
      <c r="F445" t="s">
        <v>175</v>
      </c>
      <c r="G445" t="s">
        <v>210</v>
      </c>
      <c r="H445" t="s">
        <v>516</v>
      </c>
      <c r="I445" t="s">
        <v>809</v>
      </c>
      <c r="J445" t="s">
        <v>176</v>
      </c>
      <c r="K445" t="s">
        <v>810</v>
      </c>
      <c r="L445" t="s">
        <v>518</v>
      </c>
      <c r="M445" t="s">
        <v>519</v>
      </c>
    </row>
    <row r="446" spans="1:13" ht="12.75">
      <c r="A446" t="str">
        <f>HYPERLINK("http://www.onsemi.com/PowerSolutions/product.do?id=P6SMB15CAT3G","P6SMB15CAT3G")</f>
        <v>P6SMB15CAT3G</v>
      </c>
      <c r="B446" t="str">
        <f>HYPERLINK("http://www.onsemi.com/pub/Collateral/P6SMB11CAT3-D.PDF","P6SMB11CAT3/D (99.0kB)")</f>
        <v>P6SMB11CAT3/D (99.0kB)</v>
      </c>
      <c r="C446" t="s">
        <v>168</v>
      </c>
      <c r="D446" t="s">
        <v>214</v>
      </c>
      <c r="E446" t="s">
        <v>12</v>
      </c>
      <c r="F446" t="s">
        <v>409</v>
      </c>
      <c r="G446" t="s">
        <v>235</v>
      </c>
      <c r="H446" t="s">
        <v>516</v>
      </c>
      <c r="I446" t="s">
        <v>236</v>
      </c>
      <c r="J446" t="s">
        <v>176</v>
      </c>
      <c r="K446" t="s">
        <v>237</v>
      </c>
      <c r="L446" t="s">
        <v>518</v>
      </c>
      <c r="M446" t="s">
        <v>523</v>
      </c>
    </row>
    <row r="447" spans="1:13" ht="12.75">
      <c r="A447" t="str">
        <f>HYPERLINK("http://www.onsemi.com/PowerSolutions/product.do?id=P6SMB160AT3","P6SMB160AT3")</f>
        <v>P6SMB160AT3</v>
      </c>
      <c r="B447" t="str">
        <f>HYPERLINK("http://www.onsemi.com/pub/Collateral/P6SMB6.8AT3-D.PDF","P6SMB6.8AT3/D (70.0kB)")</f>
        <v>P6SMB6.8AT3/D (70.0kB)</v>
      </c>
      <c r="C447" t="s">
        <v>207</v>
      </c>
      <c r="D447" t="s">
        <v>214</v>
      </c>
      <c r="E447" t="s">
        <v>13</v>
      </c>
      <c r="F447" t="s">
        <v>175</v>
      </c>
      <c r="G447" t="s">
        <v>554</v>
      </c>
      <c r="H447" t="s">
        <v>516</v>
      </c>
      <c r="I447" t="s">
        <v>813</v>
      </c>
      <c r="J447" t="s">
        <v>176</v>
      </c>
      <c r="K447" t="s">
        <v>814</v>
      </c>
      <c r="L447" t="s">
        <v>518</v>
      </c>
      <c r="M447" t="s">
        <v>519</v>
      </c>
    </row>
    <row r="448" spans="1:13" ht="12.75">
      <c r="A448" t="str">
        <f>HYPERLINK("http://www.onsemi.com/PowerSolutions/product.do?id=P6SMB160AT3G","P6SMB160AT3G")</f>
        <v>P6SMB160AT3G</v>
      </c>
      <c r="B448" t="str">
        <f>HYPERLINK("http://www.onsemi.com/pub/Collateral/P6SMB6.8AT3-D.PDF","P6SMB6.8AT3/D (70.0kB)")</f>
        <v>P6SMB6.8AT3/D (70.0kB)</v>
      </c>
      <c r="C448" t="s">
        <v>168</v>
      </c>
      <c r="D448" t="s">
        <v>214</v>
      </c>
      <c r="E448" t="s">
        <v>13</v>
      </c>
      <c r="F448" t="s">
        <v>175</v>
      </c>
      <c r="G448" t="s">
        <v>554</v>
      </c>
      <c r="H448" t="s">
        <v>516</v>
      </c>
      <c r="I448" t="s">
        <v>813</v>
      </c>
      <c r="J448" t="s">
        <v>176</v>
      </c>
      <c r="K448" t="s">
        <v>814</v>
      </c>
      <c r="L448" t="s">
        <v>518</v>
      </c>
      <c r="M448" t="s">
        <v>519</v>
      </c>
    </row>
    <row r="449" spans="1:13" ht="12.75">
      <c r="A449" t="str">
        <f>HYPERLINK("http://www.onsemi.com/PowerSolutions/product.do?id=P6SMB16AT3G","P6SMB16AT3G")</f>
        <v>P6SMB16AT3G</v>
      </c>
      <c r="B449" t="str">
        <f>HYPERLINK("http://www.onsemi.com/pub/Collateral/P6SMB6.8AT3-D.PDF","P6SMB6.8AT3/D (70.0kB)")</f>
        <v>P6SMB6.8AT3/D (70.0kB)</v>
      </c>
      <c r="C449" t="s">
        <v>168</v>
      </c>
      <c r="D449" t="s">
        <v>214</v>
      </c>
      <c r="E449" t="s">
        <v>14</v>
      </c>
      <c r="F449" t="s">
        <v>175</v>
      </c>
      <c r="G449" t="s">
        <v>239</v>
      </c>
      <c r="H449" t="s">
        <v>516</v>
      </c>
      <c r="I449" t="s">
        <v>240</v>
      </c>
      <c r="J449" t="s">
        <v>176</v>
      </c>
      <c r="K449" t="s">
        <v>241</v>
      </c>
      <c r="L449" t="s">
        <v>518</v>
      </c>
      <c r="M449" t="s">
        <v>519</v>
      </c>
    </row>
    <row r="450" spans="1:13" ht="12.75">
      <c r="A450" t="str">
        <f>HYPERLINK("http://www.onsemi.com/PowerSolutions/product.do?id=P6SMB16CAT3G","P6SMB16CAT3G")</f>
        <v>P6SMB16CAT3G</v>
      </c>
      <c r="B450" t="str">
        <f>HYPERLINK("http://www.onsemi.com/pub/Collateral/P6SMB11CAT3-D.PDF","P6SMB11CAT3/D (99.0kB)")</f>
        <v>P6SMB11CAT3/D (99.0kB)</v>
      </c>
      <c r="C450" t="s">
        <v>168</v>
      </c>
      <c r="D450" t="s">
        <v>214</v>
      </c>
      <c r="E450" t="s">
        <v>12</v>
      </c>
      <c r="F450" t="s">
        <v>409</v>
      </c>
      <c r="G450" t="s">
        <v>239</v>
      </c>
      <c r="H450" t="s">
        <v>516</v>
      </c>
      <c r="I450" t="s">
        <v>240</v>
      </c>
      <c r="J450" t="s">
        <v>176</v>
      </c>
      <c r="K450" t="s">
        <v>241</v>
      </c>
      <c r="L450" t="s">
        <v>518</v>
      </c>
      <c r="M450" t="s">
        <v>523</v>
      </c>
    </row>
    <row r="451" spans="1:13" ht="12.75">
      <c r="A451" t="str">
        <f>HYPERLINK("http://www.onsemi.com/PowerSolutions/product.do?id=P6SMB180AT3G","P6SMB180AT3G")</f>
        <v>P6SMB180AT3G</v>
      </c>
      <c r="B451" t="str">
        <f>HYPERLINK("http://www.onsemi.com/pub/Collateral/P6SMB6.8AT3-D.PDF","P6SMB6.8AT3/D (70.0kB)")</f>
        <v>P6SMB6.8AT3/D (70.0kB)</v>
      </c>
      <c r="C451" t="s">
        <v>168</v>
      </c>
      <c r="D451" t="s">
        <v>214</v>
      </c>
      <c r="E451" t="s">
        <v>15</v>
      </c>
      <c r="F451" t="s">
        <v>175</v>
      </c>
      <c r="G451" t="s">
        <v>817</v>
      </c>
      <c r="H451" t="s">
        <v>516</v>
      </c>
      <c r="I451" t="s">
        <v>818</v>
      </c>
      <c r="J451" t="s">
        <v>176</v>
      </c>
      <c r="K451" t="s">
        <v>819</v>
      </c>
      <c r="L451" t="s">
        <v>518</v>
      </c>
      <c r="M451" t="s">
        <v>519</v>
      </c>
    </row>
    <row r="452" spans="1:13" ht="12.75">
      <c r="A452" t="str">
        <f>HYPERLINK("http://www.onsemi.com/PowerSolutions/product.do?id=P6SMB18AT3G","P6SMB18AT3G")</f>
        <v>P6SMB18AT3G</v>
      </c>
      <c r="B452" t="str">
        <f>HYPERLINK("http://www.onsemi.com/pub/Collateral/P6SMB6.8AT3-D.PDF","P6SMB6.8AT3/D (70.0kB)")</f>
        <v>P6SMB6.8AT3/D (70.0kB)</v>
      </c>
      <c r="C452" t="s">
        <v>168</v>
      </c>
      <c r="D452" t="s">
        <v>214</v>
      </c>
      <c r="E452" t="s">
        <v>16</v>
      </c>
      <c r="F452" t="s">
        <v>175</v>
      </c>
      <c r="G452" t="s">
        <v>243</v>
      </c>
      <c r="H452" t="s">
        <v>516</v>
      </c>
      <c r="I452" t="s">
        <v>244</v>
      </c>
      <c r="J452" t="s">
        <v>176</v>
      </c>
      <c r="K452" t="s">
        <v>245</v>
      </c>
      <c r="L452" t="s">
        <v>518</v>
      </c>
      <c r="M452" t="s">
        <v>519</v>
      </c>
    </row>
    <row r="453" spans="1:13" ht="12.75">
      <c r="A453" t="str">
        <f>HYPERLINK("http://www.onsemi.com/PowerSolutions/product.do?id=P6SMB18CAT3","P6SMB18CAT3")</f>
        <v>P6SMB18CAT3</v>
      </c>
      <c r="B453" t="str">
        <f>HYPERLINK("http://www.onsemi.com/pub/Collateral/P6SMB11CAT3-D.PDF","P6SMB11CAT3/D (99.0kB)")</f>
        <v>P6SMB11CAT3/D (99.0kB)</v>
      </c>
      <c r="C453" t="s">
        <v>207</v>
      </c>
      <c r="D453" t="s">
        <v>214</v>
      </c>
      <c r="E453" t="s">
        <v>17</v>
      </c>
      <c r="F453" t="s">
        <v>409</v>
      </c>
      <c r="G453" t="s">
        <v>243</v>
      </c>
      <c r="H453" t="s">
        <v>516</v>
      </c>
      <c r="I453" t="s">
        <v>244</v>
      </c>
      <c r="J453" t="s">
        <v>176</v>
      </c>
      <c r="K453" t="s">
        <v>245</v>
      </c>
      <c r="L453" t="s">
        <v>518</v>
      </c>
      <c r="M453" t="s">
        <v>523</v>
      </c>
    </row>
    <row r="454" spans="1:13" ht="12.75">
      <c r="A454" t="str">
        <f>HYPERLINK("http://www.onsemi.com/PowerSolutions/product.do?id=P6SMB18CAT3G","P6SMB18CAT3G")</f>
        <v>P6SMB18CAT3G</v>
      </c>
      <c r="B454" t="str">
        <f>HYPERLINK("http://www.onsemi.com/pub/Collateral/P6SMB11CAT3-D.PDF","P6SMB11CAT3/D (99.0kB)")</f>
        <v>P6SMB11CAT3/D (99.0kB)</v>
      </c>
      <c r="C454" t="s">
        <v>168</v>
      </c>
      <c r="D454" t="s">
        <v>214</v>
      </c>
      <c r="E454" t="s">
        <v>17</v>
      </c>
      <c r="F454" t="s">
        <v>409</v>
      </c>
      <c r="G454" t="s">
        <v>243</v>
      </c>
      <c r="H454" t="s">
        <v>516</v>
      </c>
      <c r="I454" t="s">
        <v>244</v>
      </c>
      <c r="J454" t="s">
        <v>176</v>
      </c>
      <c r="K454" t="s">
        <v>245</v>
      </c>
      <c r="L454" t="s">
        <v>518</v>
      </c>
      <c r="M454" t="s">
        <v>523</v>
      </c>
    </row>
    <row r="455" spans="1:13" ht="12.75">
      <c r="A455" t="str">
        <f>HYPERLINK("http://www.onsemi.com/PowerSolutions/product.do?id=P6SMB200AT3","P6SMB200AT3")</f>
        <v>P6SMB200AT3</v>
      </c>
      <c r="B455" t="str">
        <f>HYPERLINK("http://www.onsemi.com/pub/Collateral/P6SMB6.8AT3-D.PDF","P6SMB6.8AT3/D (70.0kB)")</f>
        <v>P6SMB6.8AT3/D (70.0kB)</v>
      </c>
      <c r="C455" t="s">
        <v>207</v>
      </c>
      <c r="D455" t="s">
        <v>214</v>
      </c>
      <c r="E455" t="s">
        <v>18</v>
      </c>
      <c r="F455" t="s">
        <v>175</v>
      </c>
      <c r="G455" t="s">
        <v>311</v>
      </c>
      <c r="H455" t="s">
        <v>516</v>
      </c>
      <c r="I455" t="s">
        <v>822</v>
      </c>
      <c r="J455" t="s">
        <v>176</v>
      </c>
      <c r="K455" t="s">
        <v>823</v>
      </c>
      <c r="L455" t="s">
        <v>518</v>
      </c>
      <c r="M455" t="s">
        <v>519</v>
      </c>
    </row>
    <row r="456" spans="1:13" ht="12.75">
      <c r="A456" t="str">
        <f>HYPERLINK("http://www.onsemi.com/PowerSolutions/product.do?id=P6SMB200AT3G","P6SMB200AT3G")</f>
        <v>P6SMB200AT3G</v>
      </c>
      <c r="B456" t="str">
        <f>HYPERLINK("http://www.onsemi.com/pub/Collateral/P6SMB6.8AT3-D.PDF","P6SMB6.8AT3/D (70.0kB)")</f>
        <v>P6SMB6.8AT3/D (70.0kB)</v>
      </c>
      <c r="C456" t="s">
        <v>168</v>
      </c>
      <c r="D456" t="s">
        <v>214</v>
      </c>
      <c r="E456" t="s">
        <v>18</v>
      </c>
      <c r="F456" t="s">
        <v>175</v>
      </c>
      <c r="G456" t="s">
        <v>311</v>
      </c>
      <c r="H456" t="s">
        <v>516</v>
      </c>
      <c r="I456" t="s">
        <v>822</v>
      </c>
      <c r="J456" t="s">
        <v>176</v>
      </c>
      <c r="K456" t="s">
        <v>823</v>
      </c>
      <c r="L456" t="s">
        <v>518</v>
      </c>
      <c r="M456" t="s">
        <v>519</v>
      </c>
    </row>
    <row r="457" spans="1:13" ht="12.75">
      <c r="A457" t="str">
        <f>HYPERLINK("http://www.onsemi.com/PowerSolutions/product.do?id=P6SMB20AT3","P6SMB20AT3")</f>
        <v>P6SMB20AT3</v>
      </c>
      <c r="B457" t="str">
        <f>HYPERLINK("http://www.onsemi.com/pub/Collateral/P6SMB6.8AT3-D.PDF","P6SMB6.8AT3/D (70.0kB)")</f>
        <v>P6SMB6.8AT3/D (70.0kB)</v>
      </c>
      <c r="C457" t="s">
        <v>207</v>
      </c>
      <c r="D457" t="s">
        <v>214</v>
      </c>
      <c r="E457" t="s">
        <v>19</v>
      </c>
      <c r="F457" t="s">
        <v>175</v>
      </c>
      <c r="G457" t="s">
        <v>247</v>
      </c>
      <c r="H457" t="s">
        <v>516</v>
      </c>
      <c r="I457" t="s">
        <v>248</v>
      </c>
      <c r="J457" t="s">
        <v>176</v>
      </c>
      <c r="K457" t="s">
        <v>249</v>
      </c>
      <c r="L457" t="s">
        <v>518</v>
      </c>
      <c r="M457" t="s">
        <v>519</v>
      </c>
    </row>
    <row r="458" spans="1:13" ht="12.75">
      <c r="A458" t="str">
        <f>HYPERLINK("http://www.onsemi.com/PowerSolutions/product.do?id=P6SMB20AT3G","P6SMB20AT3G")</f>
        <v>P6SMB20AT3G</v>
      </c>
      <c r="B458" t="str">
        <f>HYPERLINK("http://www.onsemi.com/pub/Collateral/P6SMB6.8AT3-D.PDF","P6SMB6.8AT3/D (70.0kB)")</f>
        <v>P6SMB6.8AT3/D (70.0kB)</v>
      </c>
      <c r="C458" t="s">
        <v>168</v>
      </c>
      <c r="D458" t="s">
        <v>214</v>
      </c>
      <c r="E458" t="s">
        <v>19</v>
      </c>
      <c r="F458" t="s">
        <v>175</v>
      </c>
      <c r="G458" t="s">
        <v>247</v>
      </c>
      <c r="H458" t="s">
        <v>516</v>
      </c>
      <c r="I458" t="s">
        <v>248</v>
      </c>
      <c r="J458" t="s">
        <v>176</v>
      </c>
      <c r="K458" t="s">
        <v>249</v>
      </c>
      <c r="L458" t="s">
        <v>518</v>
      </c>
      <c r="M458" t="s">
        <v>519</v>
      </c>
    </row>
    <row r="459" spans="1:13" ht="12.75">
      <c r="A459" t="str">
        <f>HYPERLINK("http://www.onsemi.com/PowerSolutions/product.do?id=P6SMB20CAT3G","P6SMB20CAT3G")</f>
        <v>P6SMB20CAT3G</v>
      </c>
      <c r="B459" t="str">
        <f>HYPERLINK("http://www.onsemi.com/pub/Collateral/P6SMB11CAT3-D.PDF","P6SMB11CAT3/D (99.0kB)")</f>
        <v>P6SMB11CAT3/D (99.0kB)</v>
      </c>
      <c r="C459" t="s">
        <v>168</v>
      </c>
      <c r="D459" t="s">
        <v>214</v>
      </c>
      <c r="E459" t="s">
        <v>20</v>
      </c>
      <c r="F459" t="s">
        <v>409</v>
      </c>
      <c r="G459" t="s">
        <v>247</v>
      </c>
      <c r="H459" t="s">
        <v>516</v>
      </c>
      <c r="I459" t="s">
        <v>248</v>
      </c>
      <c r="J459" t="s">
        <v>176</v>
      </c>
      <c r="K459" t="s">
        <v>249</v>
      </c>
      <c r="L459" t="s">
        <v>518</v>
      </c>
      <c r="M459" t="s">
        <v>523</v>
      </c>
    </row>
    <row r="460" spans="1:13" ht="12.75">
      <c r="A460" t="str">
        <f>HYPERLINK("http://www.onsemi.com/PowerSolutions/product.do?id=P6SMB22AT3G","P6SMB22AT3G")</f>
        <v>P6SMB22AT3G</v>
      </c>
      <c r="B460" t="str">
        <f>HYPERLINK("http://www.onsemi.com/pub/Collateral/P6SMB6.8AT3-D.PDF","P6SMB6.8AT3/D (70.0kB)")</f>
        <v>P6SMB6.8AT3/D (70.0kB)</v>
      </c>
      <c r="C460" t="s">
        <v>168</v>
      </c>
      <c r="D460" t="s">
        <v>214</v>
      </c>
      <c r="E460" t="s">
        <v>21</v>
      </c>
      <c r="F460" t="s">
        <v>175</v>
      </c>
      <c r="G460" t="s">
        <v>201</v>
      </c>
      <c r="H460" t="s">
        <v>516</v>
      </c>
      <c r="I460" t="s">
        <v>335</v>
      </c>
      <c r="J460" t="s">
        <v>176</v>
      </c>
      <c r="K460" t="s">
        <v>336</v>
      </c>
      <c r="L460" t="s">
        <v>518</v>
      </c>
      <c r="M460" t="s">
        <v>519</v>
      </c>
    </row>
    <row r="461" spans="1:13" ht="12.75">
      <c r="A461" t="str">
        <f>HYPERLINK("http://www.onsemi.com/PowerSolutions/product.do?id=P6SMB22CAT3G","P6SMB22CAT3G")</f>
        <v>P6SMB22CAT3G</v>
      </c>
      <c r="B461" t="str">
        <f>HYPERLINK("http://www.onsemi.com/pub/Collateral/P6SMB11CAT3-D.PDF","P6SMB11CAT3/D (99.0kB)")</f>
        <v>P6SMB11CAT3/D (99.0kB)</v>
      </c>
      <c r="C461" t="s">
        <v>168</v>
      </c>
      <c r="D461" t="s">
        <v>214</v>
      </c>
      <c r="E461" t="s">
        <v>22</v>
      </c>
      <c r="F461" t="s">
        <v>409</v>
      </c>
      <c r="G461" t="s">
        <v>201</v>
      </c>
      <c r="H461" t="s">
        <v>516</v>
      </c>
      <c r="I461" t="s">
        <v>335</v>
      </c>
      <c r="J461" t="s">
        <v>176</v>
      </c>
      <c r="K461" t="s">
        <v>336</v>
      </c>
      <c r="L461" t="s">
        <v>518</v>
      </c>
      <c r="M461" t="s">
        <v>523</v>
      </c>
    </row>
    <row r="462" spans="1:13" ht="12.75">
      <c r="A462" t="str">
        <f>HYPERLINK("http://www.onsemi.com/PowerSolutions/product.do?id=P6SMB24AT3G","P6SMB24AT3G")</f>
        <v>P6SMB24AT3G</v>
      </c>
      <c r="B462" t="str">
        <f>HYPERLINK("http://www.onsemi.com/pub/Collateral/P6SMB6.8AT3-D.PDF","P6SMB6.8AT3/D (70.0kB)")</f>
        <v>P6SMB6.8AT3/D (70.0kB)</v>
      </c>
      <c r="C462" t="s">
        <v>168</v>
      </c>
      <c r="D462" t="s">
        <v>214</v>
      </c>
      <c r="E462" t="s">
        <v>23</v>
      </c>
      <c r="F462" t="s">
        <v>175</v>
      </c>
      <c r="G462" t="s">
        <v>251</v>
      </c>
      <c r="H462" t="s">
        <v>516</v>
      </c>
      <c r="I462" t="s">
        <v>252</v>
      </c>
      <c r="J462" t="s">
        <v>176</v>
      </c>
      <c r="K462" t="s">
        <v>253</v>
      </c>
      <c r="L462" t="s">
        <v>518</v>
      </c>
      <c r="M462" t="s">
        <v>519</v>
      </c>
    </row>
    <row r="463" spans="1:13" ht="12.75">
      <c r="A463" t="str">
        <f>HYPERLINK("http://www.onsemi.com/PowerSolutions/product.do?id=P6SMB24CAT3G","P6SMB24CAT3G")</f>
        <v>P6SMB24CAT3G</v>
      </c>
      <c r="B463" t="str">
        <f>HYPERLINK("http://www.onsemi.com/pub/Collateral/P6SMB11CAT3-D.PDF","P6SMB11CAT3/D (99.0kB)")</f>
        <v>P6SMB11CAT3/D (99.0kB)</v>
      </c>
      <c r="C463" t="s">
        <v>168</v>
      </c>
      <c r="D463" t="s">
        <v>214</v>
      </c>
      <c r="E463" t="s">
        <v>24</v>
      </c>
      <c r="F463" t="s">
        <v>409</v>
      </c>
      <c r="G463" t="s">
        <v>251</v>
      </c>
      <c r="H463" t="s">
        <v>516</v>
      </c>
      <c r="I463" t="s">
        <v>252</v>
      </c>
      <c r="J463" t="s">
        <v>176</v>
      </c>
      <c r="K463" t="s">
        <v>253</v>
      </c>
      <c r="L463" t="s">
        <v>518</v>
      </c>
      <c r="M463" t="s">
        <v>523</v>
      </c>
    </row>
    <row r="464" spans="1:13" ht="12.75">
      <c r="A464" t="str">
        <f>HYPERLINK("http://www.onsemi.com/PowerSolutions/product.do?id=P6SMB27AT3G","P6SMB27AT3G")</f>
        <v>P6SMB27AT3G</v>
      </c>
      <c r="B464" t="str">
        <f>HYPERLINK("http://www.onsemi.com/pub/Collateral/P6SMB6.8AT3-D.PDF","P6SMB6.8AT3/D (70.0kB)")</f>
        <v>P6SMB6.8AT3/D (70.0kB)</v>
      </c>
      <c r="C464" t="s">
        <v>168</v>
      </c>
      <c r="D464" t="s">
        <v>214</v>
      </c>
      <c r="E464" t="s">
        <v>25</v>
      </c>
      <c r="F464" t="s">
        <v>175</v>
      </c>
      <c r="G464" t="s">
        <v>199</v>
      </c>
      <c r="H464" t="s">
        <v>516</v>
      </c>
      <c r="I464" t="s">
        <v>255</v>
      </c>
      <c r="J464" t="s">
        <v>176</v>
      </c>
      <c r="K464" t="s">
        <v>256</v>
      </c>
      <c r="L464" t="s">
        <v>518</v>
      </c>
      <c r="M464" t="s">
        <v>26</v>
      </c>
    </row>
    <row r="465" spans="1:13" ht="12.75">
      <c r="A465" t="str">
        <f>HYPERLINK("http://www.onsemi.com/PowerSolutions/product.do?id=P6SMB27CAT3G","P6SMB27CAT3G")</f>
        <v>P6SMB27CAT3G</v>
      </c>
      <c r="B465" t="str">
        <f>HYPERLINK("http://www.onsemi.com/pub/Collateral/P6SMB11CAT3-D.PDF","P6SMB11CAT3/D (99.0kB)")</f>
        <v>P6SMB11CAT3/D (99.0kB)</v>
      </c>
      <c r="C465" t="s">
        <v>168</v>
      </c>
      <c r="D465" t="s">
        <v>214</v>
      </c>
      <c r="E465" t="s">
        <v>27</v>
      </c>
      <c r="F465" t="s">
        <v>409</v>
      </c>
      <c r="G465" t="s">
        <v>199</v>
      </c>
      <c r="H465" t="s">
        <v>516</v>
      </c>
      <c r="I465" t="s">
        <v>255</v>
      </c>
      <c r="J465" t="s">
        <v>176</v>
      </c>
      <c r="K465" t="s">
        <v>256</v>
      </c>
      <c r="L465" t="s">
        <v>518</v>
      </c>
      <c r="M465" t="s">
        <v>523</v>
      </c>
    </row>
    <row r="466" spans="1:13" ht="12.75">
      <c r="A466" t="str">
        <f>HYPERLINK("http://www.onsemi.com/PowerSolutions/product.do?id=P6SMB30AT3","P6SMB30AT3")</f>
        <v>P6SMB30AT3</v>
      </c>
      <c r="B466" t="str">
        <f>HYPERLINK("http://www.onsemi.com/pub/Collateral/P6SMB6.8AT3-D.PDF","P6SMB6.8AT3/D (70.0kB)")</f>
        <v>P6SMB6.8AT3/D (70.0kB)</v>
      </c>
      <c r="C466" t="s">
        <v>207</v>
      </c>
      <c r="D466" t="s">
        <v>214</v>
      </c>
      <c r="E466" t="s">
        <v>28</v>
      </c>
      <c r="F466" t="s">
        <v>175</v>
      </c>
      <c r="G466" t="s">
        <v>258</v>
      </c>
      <c r="H466" t="s">
        <v>516</v>
      </c>
      <c r="I466" t="s">
        <v>259</v>
      </c>
      <c r="J466" t="s">
        <v>176</v>
      </c>
      <c r="K466" t="s">
        <v>260</v>
      </c>
      <c r="L466" t="s">
        <v>518</v>
      </c>
      <c r="M466" t="s">
        <v>519</v>
      </c>
    </row>
    <row r="467" spans="1:13" ht="12.75">
      <c r="A467" t="str">
        <f>HYPERLINK("http://www.onsemi.com/PowerSolutions/product.do?id=P6SMB30AT3G","P6SMB30AT3G")</f>
        <v>P6SMB30AT3G</v>
      </c>
      <c r="B467" t="str">
        <f>HYPERLINK("http://www.onsemi.com/pub/Collateral/P6SMB6.8AT3-D.PDF","P6SMB6.8AT3/D (70.0kB)")</f>
        <v>P6SMB6.8AT3/D (70.0kB)</v>
      </c>
      <c r="C467" t="s">
        <v>168</v>
      </c>
      <c r="D467" t="s">
        <v>214</v>
      </c>
      <c r="E467" t="s">
        <v>28</v>
      </c>
      <c r="F467" t="s">
        <v>175</v>
      </c>
      <c r="G467" t="s">
        <v>258</v>
      </c>
      <c r="H467" t="s">
        <v>516</v>
      </c>
      <c r="I467" t="s">
        <v>259</v>
      </c>
      <c r="J467" t="s">
        <v>176</v>
      </c>
      <c r="K467" t="s">
        <v>260</v>
      </c>
      <c r="L467" t="s">
        <v>518</v>
      </c>
      <c r="M467" t="s">
        <v>519</v>
      </c>
    </row>
    <row r="468" spans="1:13" ht="12.75">
      <c r="A468" t="str">
        <f>HYPERLINK("http://www.onsemi.com/PowerSolutions/product.do?id=P6SMB30CAT3G","P6SMB30CAT3G")</f>
        <v>P6SMB30CAT3G</v>
      </c>
      <c r="B468" t="str">
        <f>HYPERLINK("http://www.onsemi.com/pub/Collateral/P6SMB11CAT3-D.PDF","P6SMB11CAT3/D (99.0kB)")</f>
        <v>P6SMB11CAT3/D (99.0kB)</v>
      </c>
      <c r="C468" t="s">
        <v>168</v>
      </c>
      <c r="D468" t="s">
        <v>214</v>
      </c>
      <c r="E468" t="s">
        <v>29</v>
      </c>
      <c r="F468" t="s">
        <v>409</v>
      </c>
      <c r="G468" t="s">
        <v>258</v>
      </c>
      <c r="H468" t="s">
        <v>516</v>
      </c>
      <c r="I468" t="s">
        <v>259</v>
      </c>
      <c r="J468" t="s">
        <v>176</v>
      </c>
      <c r="K468" t="s">
        <v>260</v>
      </c>
      <c r="L468" t="s">
        <v>518</v>
      </c>
      <c r="M468" t="s">
        <v>523</v>
      </c>
    </row>
    <row r="469" spans="1:13" ht="12.75">
      <c r="A469" t="str">
        <f>HYPERLINK("http://www.onsemi.com/PowerSolutions/product.do?id=P6SMB33AT3G","P6SMB33AT3G")</f>
        <v>P6SMB33AT3G</v>
      </c>
      <c r="B469" t="str">
        <f>HYPERLINK("http://www.onsemi.com/pub/Collateral/P6SMB6.8AT3-D.PDF","P6SMB6.8AT3/D (70.0kB)")</f>
        <v>P6SMB6.8AT3/D (70.0kB)</v>
      </c>
      <c r="C469" t="s">
        <v>168</v>
      </c>
      <c r="D469" t="s">
        <v>214</v>
      </c>
      <c r="E469" t="s">
        <v>30</v>
      </c>
      <c r="F469" t="s">
        <v>175</v>
      </c>
      <c r="G469" t="s">
        <v>262</v>
      </c>
      <c r="H469" t="s">
        <v>516</v>
      </c>
      <c r="I469" t="s">
        <v>263</v>
      </c>
      <c r="J469" t="s">
        <v>176</v>
      </c>
      <c r="K469" t="s">
        <v>264</v>
      </c>
      <c r="L469" t="s">
        <v>518</v>
      </c>
      <c r="M469" t="s">
        <v>31</v>
      </c>
    </row>
    <row r="470" spans="1:13" ht="12.75">
      <c r="A470" t="str">
        <f>HYPERLINK("http://www.onsemi.com/PowerSolutions/product.do?id=P6SMB33CAT3G","P6SMB33CAT3G")</f>
        <v>P6SMB33CAT3G</v>
      </c>
      <c r="B470" t="str">
        <f>HYPERLINK("http://www.onsemi.com/pub/Collateral/P6SMB11CAT3-D.PDF","P6SMB11CAT3/D (99.0kB)")</f>
        <v>P6SMB11CAT3/D (99.0kB)</v>
      </c>
      <c r="C470" t="s">
        <v>168</v>
      </c>
      <c r="D470" t="s">
        <v>214</v>
      </c>
      <c r="E470" t="s">
        <v>32</v>
      </c>
      <c r="F470" t="s">
        <v>409</v>
      </c>
      <c r="G470" t="s">
        <v>262</v>
      </c>
      <c r="H470" t="s">
        <v>516</v>
      </c>
      <c r="I470" t="s">
        <v>263</v>
      </c>
      <c r="J470" t="s">
        <v>176</v>
      </c>
      <c r="K470" t="s">
        <v>264</v>
      </c>
      <c r="L470" t="s">
        <v>518</v>
      </c>
      <c r="M470" t="s">
        <v>523</v>
      </c>
    </row>
    <row r="471" spans="1:13" ht="12.75">
      <c r="A471" t="str">
        <f>HYPERLINK("http://www.onsemi.com/PowerSolutions/product.do?id=P6SMB36AT3","P6SMB36AT3")</f>
        <v>P6SMB36AT3</v>
      </c>
      <c r="B471" t="str">
        <f>HYPERLINK("http://www.onsemi.com/pub/Collateral/P6SMB6.8AT3-D.PDF","P6SMB6.8AT3/D (70.0kB)")</f>
        <v>P6SMB6.8AT3/D (70.0kB)</v>
      </c>
      <c r="C471" t="s">
        <v>207</v>
      </c>
      <c r="D471" t="s">
        <v>214</v>
      </c>
      <c r="E471" t="s">
        <v>33</v>
      </c>
      <c r="F471" t="s">
        <v>175</v>
      </c>
      <c r="G471" t="s">
        <v>266</v>
      </c>
      <c r="H471" t="s">
        <v>516</v>
      </c>
      <c r="I471" t="s">
        <v>267</v>
      </c>
      <c r="J471" t="s">
        <v>176</v>
      </c>
      <c r="K471" t="s">
        <v>268</v>
      </c>
      <c r="L471" t="s">
        <v>518</v>
      </c>
      <c r="M471" t="s">
        <v>342</v>
      </c>
    </row>
    <row r="472" spans="1:13" ht="12.75">
      <c r="A472" t="str">
        <f>HYPERLINK("http://www.onsemi.com/PowerSolutions/product.do?id=P6SMB36AT3G","P6SMB36AT3G")</f>
        <v>P6SMB36AT3G</v>
      </c>
      <c r="B472" t="str">
        <f>HYPERLINK("http://www.onsemi.com/pub/Collateral/P6SMB6.8AT3-D.PDF","P6SMB6.8AT3/D (70.0kB)")</f>
        <v>P6SMB6.8AT3/D (70.0kB)</v>
      </c>
      <c r="C472" t="s">
        <v>168</v>
      </c>
      <c r="D472" t="s">
        <v>214</v>
      </c>
      <c r="E472" t="s">
        <v>33</v>
      </c>
      <c r="F472" t="s">
        <v>175</v>
      </c>
      <c r="G472" t="s">
        <v>266</v>
      </c>
      <c r="H472" t="s">
        <v>516</v>
      </c>
      <c r="I472" t="s">
        <v>267</v>
      </c>
      <c r="J472" t="s">
        <v>176</v>
      </c>
      <c r="K472" t="s">
        <v>268</v>
      </c>
      <c r="L472" t="s">
        <v>518</v>
      </c>
      <c r="M472" t="s">
        <v>34</v>
      </c>
    </row>
    <row r="473" spans="1:13" ht="12.75">
      <c r="A473" t="str">
        <f>HYPERLINK("http://www.onsemi.com/PowerSolutions/product.do?id=P6SMB36CAT3G","P6SMB36CAT3G")</f>
        <v>P6SMB36CAT3G</v>
      </c>
      <c r="B473" t="str">
        <f>HYPERLINK("http://www.onsemi.com/pub/Collateral/P6SMB11CAT3-D.PDF","P6SMB11CAT3/D (99.0kB)")</f>
        <v>P6SMB11CAT3/D (99.0kB)</v>
      </c>
      <c r="C473" t="s">
        <v>168</v>
      </c>
      <c r="D473" t="s">
        <v>214</v>
      </c>
      <c r="E473" t="s">
        <v>35</v>
      </c>
      <c r="F473" t="s">
        <v>409</v>
      </c>
      <c r="G473" t="s">
        <v>266</v>
      </c>
      <c r="H473" t="s">
        <v>516</v>
      </c>
      <c r="I473" t="s">
        <v>267</v>
      </c>
      <c r="J473" t="s">
        <v>176</v>
      </c>
      <c r="K473" t="s">
        <v>268</v>
      </c>
      <c r="L473" t="s">
        <v>518</v>
      </c>
      <c r="M473" t="s">
        <v>523</v>
      </c>
    </row>
    <row r="474" spans="1:13" ht="12.75">
      <c r="A474" t="str">
        <f>HYPERLINK("http://www.onsemi.com/PowerSolutions/product.do?id=P6SMB39AT3","P6SMB39AT3")</f>
        <v>P6SMB39AT3</v>
      </c>
      <c r="B474" t="str">
        <f>HYPERLINK("http://www.onsemi.com/pub/Collateral/P6SMB6.8AT3-D.PDF","P6SMB6.8AT3/D (70.0kB)")</f>
        <v>P6SMB6.8AT3/D (70.0kB)</v>
      </c>
      <c r="C474" t="s">
        <v>207</v>
      </c>
      <c r="D474" t="s">
        <v>214</v>
      </c>
      <c r="E474" t="s">
        <v>36</v>
      </c>
      <c r="F474" t="s">
        <v>175</v>
      </c>
      <c r="G474" t="s">
        <v>212</v>
      </c>
      <c r="H474" t="s">
        <v>516</v>
      </c>
      <c r="I474" t="s">
        <v>270</v>
      </c>
      <c r="J474" t="s">
        <v>176</v>
      </c>
      <c r="K474" t="s">
        <v>271</v>
      </c>
      <c r="L474" t="s">
        <v>518</v>
      </c>
      <c r="M474" t="s">
        <v>342</v>
      </c>
    </row>
    <row r="475" spans="1:13" ht="12.75">
      <c r="A475" t="str">
        <f>HYPERLINK("http://www.onsemi.com/PowerSolutions/product.do?id=P6SMB39AT3G","P6SMB39AT3G")</f>
        <v>P6SMB39AT3G</v>
      </c>
      <c r="B475" t="str">
        <f>HYPERLINK("http://www.onsemi.com/pub/Collateral/P6SMB6.8AT3-D.PDF","P6SMB6.8AT3/D (70.0kB)")</f>
        <v>P6SMB6.8AT3/D (70.0kB)</v>
      </c>
      <c r="C475" t="s">
        <v>168</v>
      </c>
      <c r="D475" t="s">
        <v>214</v>
      </c>
      <c r="E475" t="s">
        <v>36</v>
      </c>
      <c r="F475" t="s">
        <v>175</v>
      </c>
      <c r="G475" t="s">
        <v>212</v>
      </c>
      <c r="H475" t="s">
        <v>516</v>
      </c>
      <c r="I475" t="s">
        <v>270</v>
      </c>
      <c r="J475" t="s">
        <v>176</v>
      </c>
      <c r="K475" t="s">
        <v>271</v>
      </c>
      <c r="L475" t="s">
        <v>518</v>
      </c>
      <c r="M475" t="s">
        <v>37</v>
      </c>
    </row>
    <row r="476" spans="1:13" ht="12.75">
      <c r="A476" t="str">
        <f>HYPERLINK("http://www.onsemi.com/PowerSolutions/product.do?id=P6SMB39CAT3G","P6SMB39CAT3G")</f>
        <v>P6SMB39CAT3G</v>
      </c>
      <c r="B476" t="str">
        <f>HYPERLINK("http://www.onsemi.com/pub/Collateral/P6SMB11CAT3-D.PDF","P6SMB11CAT3/D (99.0kB)")</f>
        <v>P6SMB11CAT3/D (99.0kB)</v>
      </c>
      <c r="C476" t="s">
        <v>168</v>
      </c>
      <c r="D476" t="s">
        <v>214</v>
      </c>
      <c r="E476" t="s">
        <v>38</v>
      </c>
      <c r="F476" t="s">
        <v>409</v>
      </c>
      <c r="G476" t="s">
        <v>212</v>
      </c>
      <c r="H476" t="s">
        <v>516</v>
      </c>
      <c r="I476" t="s">
        <v>270</v>
      </c>
      <c r="J476" t="s">
        <v>176</v>
      </c>
      <c r="K476" t="s">
        <v>271</v>
      </c>
      <c r="L476" t="s">
        <v>518</v>
      </c>
      <c r="M476" t="s">
        <v>523</v>
      </c>
    </row>
    <row r="477" spans="1:13" ht="12.75">
      <c r="A477" t="str">
        <f>HYPERLINK("http://www.onsemi.com/PowerSolutions/product.do?id=P6SMB43AT3","P6SMB43AT3")</f>
        <v>P6SMB43AT3</v>
      </c>
      <c r="B477" t="str">
        <f>HYPERLINK("http://www.onsemi.com/pub/Collateral/P6SMB6.8AT3-D.PDF","P6SMB6.8AT3/D (70.0kB)")</f>
        <v>P6SMB6.8AT3/D (70.0kB)</v>
      </c>
      <c r="C477" t="s">
        <v>207</v>
      </c>
      <c r="D477" t="s">
        <v>214</v>
      </c>
      <c r="E477" t="s">
        <v>39</v>
      </c>
      <c r="F477" t="s">
        <v>175</v>
      </c>
      <c r="G477" t="s">
        <v>273</v>
      </c>
      <c r="H477" t="s">
        <v>516</v>
      </c>
      <c r="I477" t="s">
        <v>274</v>
      </c>
      <c r="J477" t="s">
        <v>176</v>
      </c>
      <c r="K477" t="s">
        <v>275</v>
      </c>
      <c r="L477" t="s">
        <v>518</v>
      </c>
      <c r="M477" t="s">
        <v>519</v>
      </c>
    </row>
    <row r="478" spans="1:13" ht="12.75">
      <c r="A478" t="str">
        <f>HYPERLINK("http://www.onsemi.com/PowerSolutions/product.do?id=P6SMB43AT3G","P6SMB43AT3G")</f>
        <v>P6SMB43AT3G</v>
      </c>
      <c r="B478" t="str">
        <f>HYPERLINK("http://www.onsemi.com/pub/Collateral/P6SMB6.8AT3-D.PDF","P6SMB6.8AT3/D (70.0kB)")</f>
        <v>P6SMB6.8AT3/D (70.0kB)</v>
      </c>
      <c r="C478" t="s">
        <v>168</v>
      </c>
      <c r="D478" t="s">
        <v>214</v>
      </c>
      <c r="E478" t="s">
        <v>39</v>
      </c>
      <c r="F478" t="s">
        <v>175</v>
      </c>
      <c r="G478" t="s">
        <v>273</v>
      </c>
      <c r="H478" t="s">
        <v>516</v>
      </c>
      <c r="I478" t="s">
        <v>274</v>
      </c>
      <c r="J478" t="s">
        <v>176</v>
      </c>
      <c r="K478" t="s">
        <v>275</v>
      </c>
      <c r="L478" t="s">
        <v>518</v>
      </c>
      <c r="M478" t="s">
        <v>519</v>
      </c>
    </row>
    <row r="479" spans="1:13" ht="12.75">
      <c r="A479" t="str">
        <f>HYPERLINK("http://www.onsemi.com/PowerSolutions/product.do?id=P6SMB43CAT3","P6SMB43CAT3")</f>
        <v>P6SMB43CAT3</v>
      </c>
      <c r="B479" t="str">
        <f>HYPERLINK("http://www.onsemi.com/pub/Collateral/P6SMB11CAT3-D.PDF","P6SMB11CAT3/D (99.0kB)")</f>
        <v>P6SMB11CAT3/D (99.0kB)</v>
      </c>
      <c r="C479" t="s">
        <v>207</v>
      </c>
      <c r="D479" t="s">
        <v>214</v>
      </c>
      <c r="E479" t="s">
        <v>40</v>
      </c>
      <c r="F479" t="s">
        <v>409</v>
      </c>
      <c r="G479" t="s">
        <v>273</v>
      </c>
      <c r="H479" t="s">
        <v>516</v>
      </c>
      <c r="I479" t="s">
        <v>274</v>
      </c>
      <c r="J479" t="s">
        <v>176</v>
      </c>
      <c r="K479" t="s">
        <v>275</v>
      </c>
      <c r="L479" t="s">
        <v>518</v>
      </c>
      <c r="M479" t="s">
        <v>523</v>
      </c>
    </row>
    <row r="480" spans="1:13" ht="12.75">
      <c r="A480" t="str">
        <f>HYPERLINK("http://www.onsemi.com/PowerSolutions/product.do?id=P6SMB43CAT3G","P6SMB43CAT3G")</f>
        <v>P6SMB43CAT3G</v>
      </c>
      <c r="B480" t="str">
        <f>HYPERLINK("http://www.onsemi.com/pub/Collateral/P6SMB11CAT3-D.PDF","P6SMB11CAT3/D (99.0kB)")</f>
        <v>P6SMB11CAT3/D (99.0kB)</v>
      </c>
      <c r="C480" t="s">
        <v>168</v>
      </c>
      <c r="D480" t="s">
        <v>214</v>
      </c>
      <c r="E480" t="s">
        <v>40</v>
      </c>
      <c r="F480" t="s">
        <v>409</v>
      </c>
      <c r="G480" t="s">
        <v>273</v>
      </c>
      <c r="H480" t="s">
        <v>516</v>
      </c>
      <c r="I480" t="s">
        <v>274</v>
      </c>
      <c r="J480" t="s">
        <v>176</v>
      </c>
      <c r="K480" t="s">
        <v>275</v>
      </c>
      <c r="L480" t="s">
        <v>518</v>
      </c>
      <c r="M480" t="s">
        <v>523</v>
      </c>
    </row>
    <row r="481" spans="1:13" ht="12.75">
      <c r="A481" t="str">
        <f>HYPERLINK("http://www.onsemi.com/PowerSolutions/product.do?id=P6SMB47CAT3G","P6SMB47CAT3G")</f>
        <v>P6SMB47CAT3G</v>
      </c>
      <c r="B481" t="str">
        <f>HYPERLINK("http://www.onsemi.com/pub/Collateral/P6SMB11CAT3-D.PDF","P6SMB11CAT3/D (99.0kB)")</f>
        <v>P6SMB11CAT3/D (99.0kB)</v>
      </c>
      <c r="C481" t="s">
        <v>168</v>
      </c>
      <c r="D481" t="s">
        <v>214</v>
      </c>
      <c r="E481" t="s">
        <v>41</v>
      </c>
      <c r="F481" t="s">
        <v>409</v>
      </c>
      <c r="G481" t="s">
        <v>277</v>
      </c>
      <c r="H481" t="s">
        <v>516</v>
      </c>
      <c r="I481" t="s">
        <v>278</v>
      </c>
      <c r="J481" t="s">
        <v>176</v>
      </c>
      <c r="K481" t="s">
        <v>279</v>
      </c>
      <c r="L481" t="s">
        <v>518</v>
      </c>
      <c r="M481" t="s">
        <v>523</v>
      </c>
    </row>
    <row r="482" spans="1:13" ht="12.75">
      <c r="A482" t="str">
        <f>HYPERLINK("http://www.onsemi.com/PowerSolutions/product.do?id=P6SMB51AT3","P6SMB51AT3")</f>
        <v>P6SMB51AT3</v>
      </c>
      <c r="B482" t="str">
        <f>HYPERLINK("http://www.onsemi.com/pub/Collateral/P6SMB6.8AT3-D.PDF","P6SMB6.8AT3/D (70.0kB)")</f>
        <v>P6SMB6.8AT3/D (70.0kB)</v>
      </c>
      <c r="C482" t="s">
        <v>207</v>
      </c>
      <c r="D482" t="s">
        <v>214</v>
      </c>
      <c r="E482" t="s">
        <v>42</v>
      </c>
      <c r="F482" t="s">
        <v>175</v>
      </c>
      <c r="G482" t="s">
        <v>281</v>
      </c>
      <c r="H482" t="s">
        <v>516</v>
      </c>
      <c r="I482" t="s">
        <v>282</v>
      </c>
      <c r="J482" t="s">
        <v>176</v>
      </c>
      <c r="K482" t="s">
        <v>283</v>
      </c>
      <c r="L482" t="s">
        <v>518</v>
      </c>
      <c r="M482" t="s">
        <v>519</v>
      </c>
    </row>
    <row r="483" spans="1:13" ht="12.75">
      <c r="A483" t="str">
        <f>HYPERLINK("http://www.onsemi.com/PowerSolutions/product.do?id=P6SMB51AT3G","P6SMB51AT3G")</f>
        <v>P6SMB51AT3G</v>
      </c>
      <c r="B483" t="str">
        <f>HYPERLINK("http://www.onsemi.com/pub/Collateral/P6SMB6.8AT3-D.PDF","P6SMB6.8AT3/D (70.0kB)")</f>
        <v>P6SMB6.8AT3/D (70.0kB)</v>
      </c>
      <c r="C483" t="s">
        <v>168</v>
      </c>
      <c r="D483" t="s">
        <v>214</v>
      </c>
      <c r="E483" t="s">
        <v>42</v>
      </c>
      <c r="F483" t="s">
        <v>175</v>
      </c>
      <c r="G483" t="s">
        <v>281</v>
      </c>
      <c r="H483" t="s">
        <v>516</v>
      </c>
      <c r="I483" t="s">
        <v>282</v>
      </c>
      <c r="J483" t="s">
        <v>176</v>
      </c>
      <c r="K483" t="s">
        <v>283</v>
      </c>
      <c r="L483" t="s">
        <v>518</v>
      </c>
      <c r="M483" t="s">
        <v>519</v>
      </c>
    </row>
    <row r="484" spans="1:13" ht="12.75">
      <c r="A484" t="str">
        <f>HYPERLINK("http://www.onsemi.com/PowerSolutions/product.do?id=P6SMB51CAT3G","P6SMB51CAT3G")</f>
        <v>P6SMB51CAT3G</v>
      </c>
      <c r="B484" t="str">
        <f>HYPERLINK("http://www.onsemi.com/pub/Collateral/P6SMB11CAT3-D.PDF","P6SMB11CAT3/D (99.0kB)")</f>
        <v>P6SMB11CAT3/D (99.0kB)</v>
      </c>
      <c r="C484" t="s">
        <v>168</v>
      </c>
      <c r="D484" t="s">
        <v>214</v>
      </c>
      <c r="E484" t="s">
        <v>43</v>
      </c>
      <c r="F484" t="s">
        <v>409</v>
      </c>
      <c r="G484" t="s">
        <v>281</v>
      </c>
      <c r="H484" t="s">
        <v>516</v>
      </c>
      <c r="I484" t="s">
        <v>282</v>
      </c>
      <c r="J484" t="s">
        <v>176</v>
      </c>
      <c r="K484" t="s">
        <v>283</v>
      </c>
      <c r="L484" t="s">
        <v>518</v>
      </c>
      <c r="M484" t="s">
        <v>523</v>
      </c>
    </row>
    <row r="485" spans="1:13" ht="12.75">
      <c r="A485" t="str">
        <f>HYPERLINK("http://www.onsemi.com/PowerSolutions/product.do?id=P6SMB56AT3G","P6SMB56AT3G")</f>
        <v>P6SMB56AT3G</v>
      </c>
      <c r="B485" t="str">
        <f>HYPERLINK("http://www.onsemi.com/pub/Collateral/P6SMB6.8AT3-D.PDF","P6SMB6.8AT3/D (70.0kB)")</f>
        <v>P6SMB6.8AT3/D (70.0kB)</v>
      </c>
      <c r="C485" t="s">
        <v>168</v>
      </c>
      <c r="D485" t="s">
        <v>214</v>
      </c>
      <c r="E485" t="s">
        <v>44</v>
      </c>
      <c r="F485" t="s">
        <v>175</v>
      </c>
      <c r="G485" t="s">
        <v>285</v>
      </c>
      <c r="H485" t="s">
        <v>516</v>
      </c>
      <c r="I485" t="s">
        <v>286</v>
      </c>
      <c r="J485" t="s">
        <v>176</v>
      </c>
      <c r="K485" t="s">
        <v>287</v>
      </c>
      <c r="L485" t="s">
        <v>518</v>
      </c>
      <c r="M485" t="s">
        <v>519</v>
      </c>
    </row>
    <row r="486" spans="1:13" ht="12.75">
      <c r="A486" t="str">
        <f>HYPERLINK("http://www.onsemi.com/PowerSolutions/product.do?id=P6SMB56CAT3G","P6SMB56CAT3G")</f>
        <v>P6SMB56CAT3G</v>
      </c>
      <c r="B486" t="str">
        <f>HYPERLINK("http://www.onsemi.com/pub/Collateral/P6SMB11CAT3-D.PDF","P6SMB11CAT3/D (99.0kB)")</f>
        <v>P6SMB11CAT3/D (99.0kB)</v>
      </c>
      <c r="C486" t="s">
        <v>168</v>
      </c>
      <c r="D486" t="s">
        <v>214</v>
      </c>
      <c r="E486" t="s">
        <v>45</v>
      </c>
      <c r="F486" t="s">
        <v>409</v>
      </c>
      <c r="G486" t="s">
        <v>285</v>
      </c>
      <c r="H486" t="s">
        <v>516</v>
      </c>
      <c r="I486" t="s">
        <v>286</v>
      </c>
      <c r="J486" t="s">
        <v>176</v>
      </c>
      <c r="K486" t="s">
        <v>287</v>
      </c>
      <c r="L486" t="s">
        <v>518</v>
      </c>
      <c r="M486" t="s">
        <v>523</v>
      </c>
    </row>
    <row r="487" spans="1:13" ht="12.75">
      <c r="A487" t="str">
        <f>HYPERLINK("http://www.onsemi.com/PowerSolutions/product.do?id=P6SMB6.8AT3","P6SMB6.8AT3")</f>
        <v>P6SMB6.8AT3</v>
      </c>
      <c r="B487" t="str">
        <f>HYPERLINK("http://www.onsemi.com/pub/Collateral/P6SMB6.8AT3-D.PDF","P6SMB6.8AT3/D (70.0kB)")</f>
        <v>P6SMB6.8AT3/D (70.0kB)</v>
      </c>
      <c r="C487" t="s">
        <v>207</v>
      </c>
      <c r="D487" t="s">
        <v>214</v>
      </c>
      <c r="E487" t="s">
        <v>46</v>
      </c>
      <c r="F487" t="s">
        <v>175</v>
      </c>
      <c r="G487" t="s">
        <v>289</v>
      </c>
      <c r="H487" t="s">
        <v>516</v>
      </c>
      <c r="I487" t="s">
        <v>290</v>
      </c>
      <c r="J487" t="s">
        <v>291</v>
      </c>
      <c r="K487" t="s">
        <v>292</v>
      </c>
      <c r="L487" t="s">
        <v>518</v>
      </c>
      <c r="M487" t="s">
        <v>342</v>
      </c>
    </row>
    <row r="488" spans="1:13" ht="12.75">
      <c r="A488" t="str">
        <f>HYPERLINK("http://www.onsemi.com/PowerSolutions/product.do?id=P6SMB6.8AT3G","P6SMB6.8AT3G")</f>
        <v>P6SMB6.8AT3G</v>
      </c>
      <c r="B488" t="str">
        <f>HYPERLINK("http://www.onsemi.com/pub/Collateral/P6SMB6.8AT3-D.PDF","P6SMB6.8AT3/D (70.0kB)")</f>
        <v>P6SMB6.8AT3/D (70.0kB)</v>
      </c>
      <c r="C488" t="s">
        <v>168</v>
      </c>
      <c r="D488" t="s">
        <v>214</v>
      </c>
      <c r="E488" t="s">
        <v>46</v>
      </c>
      <c r="F488" t="s">
        <v>175</v>
      </c>
      <c r="G488" t="s">
        <v>289</v>
      </c>
      <c r="H488" t="s">
        <v>516</v>
      </c>
      <c r="I488" t="s">
        <v>290</v>
      </c>
      <c r="J488" t="s">
        <v>291</v>
      </c>
      <c r="K488" t="s">
        <v>292</v>
      </c>
      <c r="L488" t="s">
        <v>518</v>
      </c>
      <c r="M488" t="s">
        <v>47</v>
      </c>
    </row>
    <row r="489" spans="1:13" ht="12.75">
      <c r="A489" t="str">
        <f>HYPERLINK("http://www.onsemi.com/PowerSolutions/product.do?id=P6SMB62AT3G","P6SMB62AT3G")</f>
        <v>P6SMB62AT3G</v>
      </c>
      <c r="B489" t="str">
        <f>HYPERLINK("http://www.onsemi.com/pub/Collateral/P6SMB6.8AT3-D.PDF","P6SMB6.8AT3/D (70.0kB)")</f>
        <v>P6SMB6.8AT3/D (70.0kB)</v>
      </c>
      <c r="C489" t="s">
        <v>168</v>
      </c>
      <c r="D489" t="s">
        <v>214</v>
      </c>
      <c r="E489" t="s">
        <v>48</v>
      </c>
      <c r="F489" t="s">
        <v>175</v>
      </c>
      <c r="G489" t="s">
        <v>294</v>
      </c>
      <c r="H489" t="s">
        <v>516</v>
      </c>
      <c r="I489" t="s">
        <v>295</v>
      </c>
      <c r="J489" t="s">
        <v>176</v>
      </c>
      <c r="K489" t="s">
        <v>296</v>
      </c>
      <c r="L489" t="s">
        <v>518</v>
      </c>
      <c r="M489" t="s">
        <v>519</v>
      </c>
    </row>
    <row r="490" spans="1:13" ht="12.75">
      <c r="A490" t="str">
        <f>HYPERLINK("http://www.onsemi.com/PowerSolutions/product.do?id=P6SMB62CAT3G","P6SMB62CAT3G")</f>
        <v>P6SMB62CAT3G</v>
      </c>
      <c r="B490" t="str">
        <f>HYPERLINK("http://www.onsemi.com/pub/Collateral/P6SMB11CAT3-D.PDF","P6SMB11CAT3/D (99.0kB)")</f>
        <v>P6SMB11CAT3/D (99.0kB)</v>
      </c>
      <c r="C490" t="s">
        <v>168</v>
      </c>
      <c r="D490" t="s">
        <v>214</v>
      </c>
      <c r="E490" t="s">
        <v>49</v>
      </c>
      <c r="F490" t="s">
        <v>409</v>
      </c>
      <c r="G490" t="s">
        <v>294</v>
      </c>
      <c r="H490" t="s">
        <v>516</v>
      </c>
      <c r="I490" t="s">
        <v>295</v>
      </c>
      <c r="J490" t="s">
        <v>176</v>
      </c>
      <c r="K490" t="s">
        <v>296</v>
      </c>
      <c r="L490" t="s">
        <v>518</v>
      </c>
      <c r="M490" t="s">
        <v>523</v>
      </c>
    </row>
    <row r="491" spans="1:13" ht="12.75">
      <c r="A491" t="str">
        <f>HYPERLINK("http://www.onsemi.com/PowerSolutions/product.do?id=P6SMB68AT3G","P6SMB68AT3G")</f>
        <v>P6SMB68AT3G</v>
      </c>
      <c r="B491" t="str">
        <f>HYPERLINK("http://www.onsemi.com/pub/Collateral/P6SMB6.8AT3-D.PDF","P6SMB6.8AT3/D (70.0kB)")</f>
        <v>P6SMB6.8AT3/D (70.0kB)</v>
      </c>
      <c r="C491" t="s">
        <v>168</v>
      </c>
      <c r="D491" t="s">
        <v>214</v>
      </c>
      <c r="E491" t="s">
        <v>50</v>
      </c>
      <c r="F491" t="s">
        <v>175</v>
      </c>
      <c r="G491" t="s">
        <v>298</v>
      </c>
      <c r="H491" t="s">
        <v>516</v>
      </c>
      <c r="I491" t="s">
        <v>299</v>
      </c>
      <c r="J491" t="s">
        <v>176</v>
      </c>
      <c r="K491" t="s">
        <v>300</v>
      </c>
      <c r="L491" t="s">
        <v>518</v>
      </c>
      <c r="M491" t="s">
        <v>519</v>
      </c>
    </row>
    <row r="492" spans="1:13" ht="12.75">
      <c r="A492" t="str">
        <f>HYPERLINK("http://www.onsemi.com/PowerSolutions/product.do?id=P6SMB68CAT3G","P6SMB68CAT3G")</f>
        <v>P6SMB68CAT3G</v>
      </c>
      <c r="B492" t="str">
        <f>HYPERLINK("http://www.onsemi.com/pub/Collateral/P6SMB11CAT3-D.PDF","P6SMB11CAT3/D (99.0kB)")</f>
        <v>P6SMB11CAT3/D (99.0kB)</v>
      </c>
      <c r="C492" t="s">
        <v>168</v>
      </c>
      <c r="D492" t="s">
        <v>214</v>
      </c>
      <c r="E492" t="s">
        <v>51</v>
      </c>
      <c r="F492" t="s">
        <v>409</v>
      </c>
      <c r="G492" t="s">
        <v>298</v>
      </c>
      <c r="H492" t="s">
        <v>516</v>
      </c>
      <c r="I492" t="s">
        <v>299</v>
      </c>
      <c r="J492" t="s">
        <v>176</v>
      </c>
      <c r="K492" t="s">
        <v>300</v>
      </c>
      <c r="L492" t="s">
        <v>518</v>
      </c>
      <c r="M492" t="s">
        <v>523</v>
      </c>
    </row>
    <row r="493" spans="1:13" ht="12.75">
      <c r="A493" t="str">
        <f>HYPERLINK("http://www.onsemi.com/PowerSolutions/product.do?id=P6SMB7.5AT3G","P6SMB7.5AT3G")</f>
        <v>P6SMB7.5AT3G</v>
      </c>
      <c r="B493" t="str">
        <f>HYPERLINK("http://www.onsemi.com/pub/Collateral/P6SMB6.8AT3-D.PDF","P6SMB6.8AT3/D (70.0kB)")</f>
        <v>P6SMB6.8AT3/D (70.0kB)</v>
      </c>
      <c r="C493" t="s">
        <v>168</v>
      </c>
      <c r="D493" t="s">
        <v>214</v>
      </c>
      <c r="E493" t="s">
        <v>52</v>
      </c>
      <c r="F493" t="s">
        <v>175</v>
      </c>
      <c r="G493" t="s">
        <v>302</v>
      </c>
      <c r="H493" t="s">
        <v>516</v>
      </c>
      <c r="I493" t="s">
        <v>303</v>
      </c>
      <c r="J493" t="s">
        <v>304</v>
      </c>
      <c r="K493" t="s">
        <v>305</v>
      </c>
      <c r="L493" t="s">
        <v>518</v>
      </c>
      <c r="M493" t="s">
        <v>519</v>
      </c>
    </row>
    <row r="494" spans="1:13" ht="12.75">
      <c r="A494" t="str">
        <f>HYPERLINK("http://www.onsemi.com/PowerSolutions/product.do?id=P6SMB75AT3G","P6SMB75AT3G")</f>
        <v>P6SMB75AT3G</v>
      </c>
      <c r="B494" t="str">
        <f>HYPERLINK("http://www.onsemi.com/pub/Collateral/P6SMB6.8AT3-D.PDF","P6SMB6.8AT3/D (70.0kB)")</f>
        <v>P6SMB6.8AT3/D (70.0kB)</v>
      </c>
      <c r="C494" t="s">
        <v>168</v>
      </c>
      <c r="D494" t="s">
        <v>214</v>
      </c>
      <c r="E494" t="s">
        <v>53</v>
      </c>
      <c r="F494" t="s">
        <v>175</v>
      </c>
      <c r="G494" t="s">
        <v>306</v>
      </c>
      <c r="H494" t="s">
        <v>516</v>
      </c>
      <c r="I494" t="s">
        <v>307</v>
      </c>
      <c r="J494" t="s">
        <v>176</v>
      </c>
      <c r="K494" t="s">
        <v>308</v>
      </c>
      <c r="L494" t="s">
        <v>518</v>
      </c>
      <c r="M494" t="s">
        <v>519</v>
      </c>
    </row>
    <row r="495" spans="1:13" ht="12.75">
      <c r="A495" t="str">
        <f>HYPERLINK("http://www.onsemi.com/PowerSolutions/product.do?id=P6SMB8.2AT3G","P6SMB8.2AT3G")</f>
        <v>P6SMB8.2AT3G</v>
      </c>
      <c r="B495" t="str">
        <f>HYPERLINK("http://www.onsemi.com/pub/Collateral/P6SMB6.8AT3-D.PDF","P6SMB6.8AT3/D (70.0kB)")</f>
        <v>P6SMB6.8AT3/D (70.0kB)</v>
      </c>
      <c r="C495" t="s">
        <v>168</v>
      </c>
      <c r="D495" t="s">
        <v>214</v>
      </c>
      <c r="E495" t="s">
        <v>54</v>
      </c>
      <c r="F495" t="s">
        <v>175</v>
      </c>
      <c r="G495" t="s">
        <v>192</v>
      </c>
      <c r="H495" t="s">
        <v>516</v>
      </c>
      <c r="I495" t="s">
        <v>310</v>
      </c>
      <c r="J495" t="s">
        <v>247</v>
      </c>
      <c r="K495" t="s">
        <v>312</v>
      </c>
      <c r="L495" t="s">
        <v>518</v>
      </c>
      <c r="M495" t="s">
        <v>519</v>
      </c>
    </row>
    <row r="496" spans="1:13" ht="12.75">
      <c r="A496" t="str">
        <f>HYPERLINK("http://www.onsemi.com/PowerSolutions/product.do?id=P6SMB82AT3G","P6SMB82AT3G")</f>
        <v>P6SMB82AT3G</v>
      </c>
      <c r="B496" t="str">
        <f>HYPERLINK("http://www.onsemi.com/pub/Collateral/P6SMB6.8AT3-D.PDF","P6SMB6.8AT3/D (70.0kB)")</f>
        <v>P6SMB6.8AT3/D (70.0kB)</v>
      </c>
      <c r="C496" t="s">
        <v>168</v>
      </c>
      <c r="D496" t="s">
        <v>214</v>
      </c>
      <c r="E496" t="s">
        <v>55</v>
      </c>
      <c r="F496" t="s">
        <v>175</v>
      </c>
      <c r="G496" t="s">
        <v>314</v>
      </c>
      <c r="H496" t="s">
        <v>516</v>
      </c>
      <c r="I496" t="s">
        <v>283</v>
      </c>
      <c r="J496" t="s">
        <v>176</v>
      </c>
      <c r="K496" t="s">
        <v>315</v>
      </c>
      <c r="L496" t="s">
        <v>518</v>
      </c>
      <c r="M496" t="s">
        <v>519</v>
      </c>
    </row>
    <row r="497" spans="1:13" ht="12.75">
      <c r="A497" t="str">
        <f>HYPERLINK("http://www.onsemi.com/PowerSolutions/product.do?id=P6SMB82CAT3G","P6SMB82CAT3G")</f>
        <v>P6SMB82CAT3G</v>
      </c>
      <c r="B497" t="str">
        <f>HYPERLINK("http://www.onsemi.com/pub/Collateral/P6SMB11CAT3-D.PDF","P6SMB11CAT3/D (99.0kB)")</f>
        <v>P6SMB11CAT3/D (99.0kB)</v>
      </c>
      <c r="C497" t="s">
        <v>168</v>
      </c>
      <c r="D497" t="s">
        <v>214</v>
      </c>
      <c r="E497" t="s">
        <v>56</v>
      </c>
      <c r="F497" t="s">
        <v>409</v>
      </c>
      <c r="G497" t="s">
        <v>314</v>
      </c>
      <c r="H497" t="s">
        <v>516</v>
      </c>
      <c r="I497" t="s">
        <v>283</v>
      </c>
      <c r="J497" t="s">
        <v>176</v>
      </c>
      <c r="K497" t="s">
        <v>315</v>
      </c>
      <c r="L497" t="s">
        <v>518</v>
      </c>
      <c r="M497" t="s">
        <v>523</v>
      </c>
    </row>
    <row r="498" spans="1:13" ht="12.75">
      <c r="A498" t="str">
        <f>HYPERLINK("http://www.onsemi.com/PowerSolutions/product.do?id=P6SMB9.1AT3G","P6SMB9.1AT3G")</f>
        <v>P6SMB9.1AT3G</v>
      </c>
      <c r="B498" t="str">
        <f>HYPERLINK("http://www.onsemi.com/pub/Collateral/P6SMB6.8AT3-D.PDF","P6SMB6.8AT3/D (70.0kB)")</f>
        <v>P6SMB6.8AT3/D (70.0kB)</v>
      </c>
      <c r="C498" t="s">
        <v>168</v>
      </c>
      <c r="D498" t="s">
        <v>214</v>
      </c>
      <c r="E498" t="s">
        <v>57</v>
      </c>
      <c r="F498" t="s">
        <v>175</v>
      </c>
      <c r="G498" t="s">
        <v>317</v>
      </c>
      <c r="H498" t="s">
        <v>516</v>
      </c>
      <c r="I498" t="s">
        <v>318</v>
      </c>
      <c r="J498" t="s">
        <v>319</v>
      </c>
      <c r="K498" t="s">
        <v>320</v>
      </c>
      <c r="L498" t="s">
        <v>518</v>
      </c>
      <c r="M498" t="s">
        <v>519</v>
      </c>
    </row>
    <row r="499" spans="1:13" ht="12.75">
      <c r="A499" t="str">
        <f>HYPERLINK("http://www.onsemi.com/PowerSolutions/product.do?id=P6SMB91AT3","P6SMB91AT3")</f>
        <v>P6SMB91AT3</v>
      </c>
      <c r="B499" t="str">
        <f>HYPERLINK("http://www.onsemi.com/pub/Collateral/P6SMB6.8AT3-D.PDF","P6SMB6.8AT3/D (70.0kB)")</f>
        <v>P6SMB6.8AT3/D (70.0kB)</v>
      </c>
      <c r="C499" t="s">
        <v>207</v>
      </c>
      <c r="D499" t="s">
        <v>214</v>
      </c>
      <c r="E499" t="s">
        <v>58</v>
      </c>
      <c r="F499" t="s">
        <v>175</v>
      </c>
      <c r="G499" t="s">
        <v>322</v>
      </c>
      <c r="H499" t="s">
        <v>516</v>
      </c>
      <c r="I499" t="s">
        <v>323</v>
      </c>
      <c r="J499" t="s">
        <v>176</v>
      </c>
      <c r="K499" t="s">
        <v>324</v>
      </c>
      <c r="L499" t="s">
        <v>518</v>
      </c>
      <c r="M499" t="s">
        <v>519</v>
      </c>
    </row>
    <row r="500" spans="1:13" ht="12.75">
      <c r="A500" t="str">
        <f>HYPERLINK("http://www.onsemi.com/PowerSolutions/product.do?id=P6SMB91AT3G","P6SMB91AT3G")</f>
        <v>P6SMB91AT3G</v>
      </c>
      <c r="B500" t="str">
        <f>HYPERLINK("http://www.onsemi.com/pub/Collateral/P6SMB6.8AT3-D.PDF","P6SMB6.8AT3/D (70.0kB)")</f>
        <v>P6SMB6.8AT3/D (70.0kB)</v>
      </c>
      <c r="C500" t="s">
        <v>168</v>
      </c>
      <c r="D500" t="s">
        <v>214</v>
      </c>
      <c r="E500" t="s">
        <v>58</v>
      </c>
      <c r="F500" t="s">
        <v>175</v>
      </c>
      <c r="G500" t="s">
        <v>322</v>
      </c>
      <c r="H500" t="s">
        <v>516</v>
      </c>
      <c r="I500" t="s">
        <v>323</v>
      </c>
      <c r="J500" t="s">
        <v>176</v>
      </c>
      <c r="K500" t="s">
        <v>324</v>
      </c>
      <c r="L500" t="s">
        <v>518</v>
      </c>
      <c r="M500" t="s">
        <v>519</v>
      </c>
    </row>
    <row r="501" spans="1:13" ht="12.75">
      <c r="A501" t="str">
        <f>HYPERLINK("http://www.onsemi.com/PowerSolutions/product.do?id=SA100AG","SA100AG")</f>
        <v>SA100AG</v>
      </c>
      <c r="B501" t="str">
        <f aca="true" t="shared" si="13" ref="B501:B529">HYPERLINK("http://www.onsemi.com/pub/Collateral/SA5.0A-D.PDF","SA5.0A/D (79.0kB)")</f>
        <v>SA5.0A/D (79.0kB)</v>
      </c>
      <c r="C501" t="s">
        <v>168</v>
      </c>
      <c r="D501" t="s">
        <v>214</v>
      </c>
      <c r="E501" t="s">
        <v>59</v>
      </c>
      <c r="F501" t="s">
        <v>175</v>
      </c>
      <c r="G501" t="s">
        <v>515</v>
      </c>
      <c r="H501" t="s">
        <v>304</v>
      </c>
      <c r="I501" t="s">
        <v>193</v>
      </c>
      <c r="J501" t="s">
        <v>177</v>
      </c>
      <c r="K501" t="s">
        <v>517</v>
      </c>
      <c r="L501" t="s">
        <v>825</v>
      </c>
      <c r="M501" t="s">
        <v>415</v>
      </c>
    </row>
    <row r="502" spans="1:13" ht="12.75">
      <c r="A502" t="str">
        <f>HYPERLINK("http://www.onsemi.com/PowerSolutions/product.do?id=SA10AG","SA10AG")</f>
        <v>SA10AG</v>
      </c>
      <c r="B502" t="str">
        <f t="shared" si="13"/>
        <v>SA5.0A/D (79.0kB)</v>
      </c>
      <c r="C502" t="s">
        <v>168</v>
      </c>
      <c r="D502" t="s">
        <v>214</v>
      </c>
      <c r="E502" t="s">
        <v>60</v>
      </c>
      <c r="F502" t="s">
        <v>175</v>
      </c>
      <c r="G502" t="s">
        <v>402</v>
      </c>
      <c r="H502" t="s">
        <v>304</v>
      </c>
      <c r="I502" t="s">
        <v>216</v>
      </c>
      <c r="J502" t="s">
        <v>177</v>
      </c>
      <c r="K502" t="s">
        <v>405</v>
      </c>
      <c r="L502" t="s">
        <v>825</v>
      </c>
      <c r="M502" t="s">
        <v>415</v>
      </c>
    </row>
    <row r="503" spans="1:13" ht="12.75">
      <c r="A503" t="str">
        <f>HYPERLINK("http://www.onsemi.com/PowerSolutions/product.do?id=SA10ARLG","SA10ARLG")</f>
        <v>SA10ARLG</v>
      </c>
      <c r="B503" t="str">
        <f t="shared" si="13"/>
        <v>SA5.0A/D (79.0kB)</v>
      </c>
      <c r="C503" t="s">
        <v>168</v>
      </c>
      <c r="D503" t="s">
        <v>214</v>
      </c>
      <c r="E503" t="s">
        <v>60</v>
      </c>
      <c r="F503" t="s">
        <v>175</v>
      </c>
      <c r="G503" t="s">
        <v>402</v>
      </c>
      <c r="H503" t="s">
        <v>304</v>
      </c>
      <c r="I503" t="s">
        <v>216</v>
      </c>
      <c r="J503" t="s">
        <v>177</v>
      </c>
      <c r="K503" t="s">
        <v>405</v>
      </c>
      <c r="L503" t="s">
        <v>825</v>
      </c>
      <c r="M503" t="s">
        <v>415</v>
      </c>
    </row>
    <row r="504" spans="1:13" ht="12.75">
      <c r="A504" t="str">
        <f>HYPERLINK("http://www.onsemi.com/PowerSolutions/product.do?id=SA12AG","SA12AG")</f>
        <v>SA12AG</v>
      </c>
      <c r="B504" t="str">
        <f t="shared" si="13"/>
        <v>SA5.0A/D (79.0kB)</v>
      </c>
      <c r="C504" t="s">
        <v>168</v>
      </c>
      <c r="D504" t="s">
        <v>214</v>
      </c>
      <c r="E504" t="s">
        <v>61</v>
      </c>
      <c r="F504" t="s">
        <v>175</v>
      </c>
      <c r="G504" t="s">
        <v>378</v>
      </c>
      <c r="H504" t="s">
        <v>304</v>
      </c>
      <c r="I504" t="s">
        <v>327</v>
      </c>
      <c r="J504" t="s">
        <v>177</v>
      </c>
      <c r="K504" t="s">
        <v>379</v>
      </c>
      <c r="L504" t="s">
        <v>825</v>
      </c>
      <c r="M504" t="s">
        <v>415</v>
      </c>
    </row>
    <row r="505" spans="1:13" ht="12.75">
      <c r="A505" t="str">
        <f>HYPERLINK("http://www.onsemi.com/PowerSolutions/product.do?id=SA12ARLG","SA12ARLG")</f>
        <v>SA12ARLG</v>
      </c>
      <c r="B505" t="str">
        <f t="shared" si="13"/>
        <v>SA5.0A/D (79.0kB)</v>
      </c>
      <c r="C505" t="s">
        <v>168</v>
      </c>
      <c r="D505" t="s">
        <v>214</v>
      </c>
      <c r="E505" t="s">
        <v>61</v>
      </c>
      <c r="F505" t="s">
        <v>175</v>
      </c>
      <c r="G505" t="s">
        <v>378</v>
      </c>
      <c r="H505" t="s">
        <v>304</v>
      </c>
      <c r="I505" t="s">
        <v>327</v>
      </c>
      <c r="J505" t="s">
        <v>177</v>
      </c>
      <c r="K505" t="s">
        <v>379</v>
      </c>
      <c r="L505" t="s">
        <v>825</v>
      </c>
      <c r="M505" t="s">
        <v>415</v>
      </c>
    </row>
    <row r="506" spans="1:13" ht="12.75">
      <c r="A506" t="str">
        <f>HYPERLINK("http://www.onsemi.com/PowerSolutions/product.do?id=SA13AG","SA13AG")</f>
        <v>SA13AG</v>
      </c>
      <c r="B506" t="str">
        <f t="shared" si="13"/>
        <v>SA5.0A/D (79.0kB)</v>
      </c>
      <c r="C506" t="s">
        <v>168</v>
      </c>
      <c r="D506" t="s">
        <v>214</v>
      </c>
      <c r="E506" t="s">
        <v>62</v>
      </c>
      <c r="F506" t="s">
        <v>175</v>
      </c>
      <c r="G506" t="s">
        <v>417</v>
      </c>
      <c r="H506" t="s">
        <v>304</v>
      </c>
      <c r="I506" t="s">
        <v>231</v>
      </c>
      <c r="J506" t="s">
        <v>177</v>
      </c>
      <c r="K506" t="s">
        <v>418</v>
      </c>
      <c r="L506" t="s">
        <v>825</v>
      </c>
      <c r="M506" t="s">
        <v>415</v>
      </c>
    </row>
    <row r="507" spans="1:13" ht="12.75">
      <c r="A507" t="str">
        <f>HYPERLINK("http://www.onsemi.com/PowerSolutions/product.do?id=SA13ARLG","SA13ARLG")</f>
        <v>SA13ARLG</v>
      </c>
      <c r="B507" t="str">
        <f t="shared" si="13"/>
        <v>SA5.0A/D (79.0kB)</v>
      </c>
      <c r="C507" t="s">
        <v>168</v>
      </c>
      <c r="D507" t="s">
        <v>214</v>
      </c>
      <c r="E507" t="s">
        <v>62</v>
      </c>
      <c r="F507" t="s">
        <v>175</v>
      </c>
      <c r="G507" t="s">
        <v>417</v>
      </c>
      <c r="H507" t="s">
        <v>304</v>
      </c>
      <c r="I507" t="s">
        <v>231</v>
      </c>
      <c r="J507" t="s">
        <v>177</v>
      </c>
      <c r="K507" t="s">
        <v>418</v>
      </c>
      <c r="L507" t="s">
        <v>825</v>
      </c>
      <c r="M507" t="s">
        <v>415</v>
      </c>
    </row>
    <row r="508" spans="1:13" ht="12.75">
      <c r="A508" t="str">
        <f>HYPERLINK("http://www.onsemi.com/PowerSolutions/product.do?id=SA15AG","SA15AG")</f>
        <v>SA15AG</v>
      </c>
      <c r="B508" t="str">
        <f t="shared" si="13"/>
        <v>SA5.0A/D (79.0kB)</v>
      </c>
      <c r="C508" t="s">
        <v>168</v>
      </c>
      <c r="D508" t="s">
        <v>214</v>
      </c>
      <c r="E508" t="s">
        <v>63</v>
      </c>
      <c r="F508" t="s">
        <v>175</v>
      </c>
      <c r="G508" t="s">
        <v>421</v>
      </c>
      <c r="H508" t="s">
        <v>304</v>
      </c>
      <c r="I508" t="s">
        <v>235</v>
      </c>
      <c r="J508" t="s">
        <v>177</v>
      </c>
      <c r="K508" t="s">
        <v>422</v>
      </c>
      <c r="L508" t="s">
        <v>825</v>
      </c>
      <c r="M508" t="s">
        <v>64</v>
      </c>
    </row>
    <row r="509" spans="1:13" ht="12.75">
      <c r="A509" t="str">
        <f>HYPERLINK("http://www.onsemi.com/PowerSolutions/product.do?id=SA15ARLG","SA15ARLG")</f>
        <v>SA15ARLG</v>
      </c>
      <c r="B509" t="str">
        <f t="shared" si="13"/>
        <v>SA5.0A/D (79.0kB)</v>
      </c>
      <c r="C509" t="s">
        <v>168</v>
      </c>
      <c r="D509" t="s">
        <v>214</v>
      </c>
      <c r="E509" t="s">
        <v>63</v>
      </c>
      <c r="F509" t="s">
        <v>175</v>
      </c>
      <c r="G509" t="s">
        <v>421</v>
      </c>
      <c r="H509" t="s">
        <v>304</v>
      </c>
      <c r="I509" t="s">
        <v>235</v>
      </c>
      <c r="J509" t="s">
        <v>177</v>
      </c>
      <c r="K509" t="s">
        <v>422</v>
      </c>
      <c r="L509" t="s">
        <v>825</v>
      </c>
      <c r="M509" t="s">
        <v>64</v>
      </c>
    </row>
    <row r="510" spans="1:13" ht="12.75">
      <c r="A510" t="str">
        <f>HYPERLINK("http://www.onsemi.com/PowerSolutions/product.do?id=SA16AG","SA16AG")</f>
        <v>SA16AG</v>
      </c>
      <c r="B510" t="str">
        <f t="shared" si="13"/>
        <v>SA5.0A/D (79.0kB)</v>
      </c>
      <c r="C510" t="s">
        <v>168</v>
      </c>
      <c r="D510" t="s">
        <v>214</v>
      </c>
      <c r="E510" t="s">
        <v>65</v>
      </c>
      <c r="F510" t="s">
        <v>175</v>
      </c>
      <c r="G510" t="s">
        <v>383</v>
      </c>
      <c r="H510" t="s">
        <v>304</v>
      </c>
      <c r="I510" t="s">
        <v>239</v>
      </c>
      <c r="J510" t="s">
        <v>177</v>
      </c>
      <c r="K510" t="s">
        <v>384</v>
      </c>
      <c r="L510" t="s">
        <v>825</v>
      </c>
      <c r="M510" t="s">
        <v>415</v>
      </c>
    </row>
    <row r="511" spans="1:13" ht="12.75">
      <c r="A511" t="str">
        <f>HYPERLINK("http://www.onsemi.com/PowerSolutions/product.do?id=SA16ARLG","SA16ARLG")</f>
        <v>SA16ARLG</v>
      </c>
      <c r="B511" t="str">
        <f t="shared" si="13"/>
        <v>SA5.0A/D (79.0kB)</v>
      </c>
      <c r="C511" t="s">
        <v>168</v>
      </c>
      <c r="D511" t="s">
        <v>214</v>
      </c>
      <c r="E511" t="s">
        <v>65</v>
      </c>
      <c r="F511" t="s">
        <v>175</v>
      </c>
      <c r="G511" t="s">
        <v>383</v>
      </c>
      <c r="H511" t="s">
        <v>304</v>
      </c>
      <c r="I511" t="s">
        <v>239</v>
      </c>
      <c r="J511" t="s">
        <v>177</v>
      </c>
      <c r="K511" t="s">
        <v>384</v>
      </c>
      <c r="L511" t="s">
        <v>825</v>
      </c>
      <c r="M511" t="s">
        <v>415</v>
      </c>
    </row>
    <row r="512" spans="1:13" ht="12.75">
      <c r="A512" t="str">
        <f>HYPERLINK("http://www.onsemi.com/PowerSolutions/product.do?id=SA170ARLG","SA170ARLG")</f>
        <v>SA170ARLG</v>
      </c>
      <c r="B512" t="str">
        <f t="shared" si="13"/>
        <v>SA5.0A/D (79.0kB)</v>
      </c>
      <c r="C512" t="s">
        <v>168</v>
      </c>
      <c r="D512" t="s">
        <v>214</v>
      </c>
      <c r="E512" t="s">
        <v>66</v>
      </c>
      <c r="F512" t="s">
        <v>175</v>
      </c>
      <c r="G512" t="s">
        <v>560</v>
      </c>
      <c r="H512" t="s">
        <v>304</v>
      </c>
      <c r="I512" t="s">
        <v>561</v>
      </c>
      <c r="J512" t="s">
        <v>177</v>
      </c>
      <c r="K512" t="s">
        <v>562</v>
      </c>
      <c r="L512" t="s">
        <v>825</v>
      </c>
      <c r="M512" t="s">
        <v>415</v>
      </c>
    </row>
    <row r="513" spans="1:13" ht="12.75">
      <c r="A513" t="str">
        <f>HYPERLINK("http://www.onsemi.com/PowerSolutions/product.do?id=SA17ARLG","SA17ARLG")</f>
        <v>SA17ARLG</v>
      </c>
      <c r="B513" t="str">
        <f t="shared" si="13"/>
        <v>SA5.0A/D (79.0kB)</v>
      </c>
      <c r="C513" t="s">
        <v>168</v>
      </c>
      <c r="D513" t="s">
        <v>214</v>
      </c>
      <c r="E513" t="s">
        <v>67</v>
      </c>
      <c r="F513" t="s">
        <v>175</v>
      </c>
      <c r="G513" t="s">
        <v>379</v>
      </c>
      <c r="H513" t="s">
        <v>304</v>
      </c>
      <c r="I513" t="s">
        <v>405</v>
      </c>
      <c r="J513" t="s">
        <v>177</v>
      </c>
      <c r="K513" t="s">
        <v>427</v>
      </c>
      <c r="L513" t="s">
        <v>825</v>
      </c>
      <c r="M513" t="s">
        <v>64</v>
      </c>
    </row>
    <row r="514" spans="1:13" ht="12.75">
      <c r="A514" t="str">
        <f>HYPERLINK("http://www.onsemi.com/PowerSolutions/product.do?id=SA18ARLG","SA18ARLG")</f>
        <v>SA18ARLG</v>
      </c>
      <c r="B514" t="str">
        <f t="shared" si="13"/>
        <v>SA5.0A/D (79.0kB)</v>
      </c>
      <c r="C514" t="s">
        <v>168</v>
      </c>
      <c r="D514" t="s">
        <v>214</v>
      </c>
      <c r="E514" t="s">
        <v>68</v>
      </c>
      <c r="F514" t="s">
        <v>175</v>
      </c>
      <c r="G514" t="s">
        <v>429</v>
      </c>
      <c r="H514" t="s">
        <v>304</v>
      </c>
      <c r="I514" t="s">
        <v>243</v>
      </c>
      <c r="J514" t="s">
        <v>177</v>
      </c>
      <c r="K514" t="s">
        <v>430</v>
      </c>
      <c r="L514" t="s">
        <v>825</v>
      </c>
      <c r="M514" t="s">
        <v>415</v>
      </c>
    </row>
    <row r="515" spans="1:13" ht="12.75">
      <c r="A515" t="str">
        <f>HYPERLINK("http://www.onsemi.com/PowerSolutions/product.do?id=SA20ARLG","SA20ARLG")</f>
        <v>SA20ARLG</v>
      </c>
      <c r="B515" t="str">
        <f t="shared" si="13"/>
        <v>SA5.0A/D (79.0kB)</v>
      </c>
      <c r="C515" t="s">
        <v>168</v>
      </c>
      <c r="D515" t="s">
        <v>214</v>
      </c>
      <c r="E515" t="s">
        <v>69</v>
      </c>
      <c r="F515" t="s">
        <v>175</v>
      </c>
      <c r="G515" t="s">
        <v>433</v>
      </c>
      <c r="H515" t="s">
        <v>304</v>
      </c>
      <c r="I515" t="s">
        <v>247</v>
      </c>
      <c r="J515" t="s">
        <v>177</v>
      </c>
      <c r="K515" t="s">
        <v>434</v>
      </c>
      <c r="L515" t="s">
        <v>825</v>
      </c>
      <c r="M515" t="s">
        <v>415</v>
      </c>
    </row>
    <row r="516" spans="1:13" ht="12.75">
      <c r="A516" t="str">
        <f>HYPERLINK("http://www.onsemi.com/PowerSolutions/product.do?id=SA24AG","SA24AG")</f>
        <v>SA24AG</v>
      </c>
      <c r="B516" t="str">
        <f t="shared" si="13"/>
        <v>SA5.0A/D (79.0kB)</v>
      </c>
      <c r="C516" t="s">
        <v>168</v>
      </c>
      <c r="D516" t="s">
        <v>214</v>
      </c>
      <c r="E516" t="s">
        <v>70</v>
      </c>
      <c r="F516" t="s">
        <v>175</v>
      </c>
      <c r="G516" t="s">
        <v>439</v>
      </c>
      <c r="H516" t="s">
        <v>304</v>
      </c>
      <c r="I516" t="s">
        <v>251</v>
      </c>
      <c r="J516" t="s">
        <v>177</v>
      </c>
      <c r="K516" t="s">
        <v>440</v>
      </c>
      <c r="L516" t="s">
        <v>825</v>
      </c>
      <c r="M516" t="s">
        <v>415</v>
      </c>
    </row>
    <row r="517" spans="1:13" ht="12.75">
      <c r="A517" t="str">
        <f>HYPERLINK("http://www.onsemi.com/PowerSolutions/product.do?id=SA24ARLG","SA24ARLG")</f>
        <v>SA24ARLG</v>
      </c>
      <c r="B517" t="str">
        <f t="shared" si="13"/>
        <v>SA5.0A/D (79.0kB)</v>
      </c>
      <c r="C517" t="s">
        <v>168</v>
      </c>
      <c r="D517" t="s">
        <v>214</v>
      </c>
      <c r="E517" t="s">
        <v>70</v>
      </c>
      <c r="F517" t="s">
        <v>175</v>
      </c>
      <c r="G517" t="s">
        <v>439</v>
      </c>
      <c r="H517" t="s">
        <v>304</v>
      </c>
      <c r="I517" t="s">
        <v>251</v>
      </c>
      <c r="J517" t="s">
        <v>177</v>
      </c>
      <c r="K517" t="s">
        <v>440</v>
      </c>
      <c r="L517" t="s">
        <v>825</v>
      </c>
      <c r="M517" t="s">
        <v>415</v>
      </c>
    </row>
    <row r="518" spans="1:13" ht="12.75">
      <c r="A518" t="str">
        <f>HYPERLINK("http://www.onsemi.com/PowerSolutions/product.do?id=SA26ARLG","SA26ARLG")</f>
        <v>SA26ARLG</v>
      </c>
      <c r="B518" t="str">
        <f t="shared" si="13"/>
        <v>SA5.0A/D (79.0kB)</v>
      </c>
      <c r="C518" t="s">
        <v>168</v>
      </c>
      <c r="D518" t="s">
        <v>214</v>
      </c>
      <c r="E518" t="s">
        <v>71</v>
      </c>
      <c r="F518" t="s">
        <v>175</v>
      </c>
      <c r="G518" t="s">
        <v>390</v>
      </c>
      <c r="H518" t="s">
        <v>304</v>
      </c>
      <c r="I518" t="s">
        <v>384</v>
      </c>
      <c r="J518" t="s">
        <v>177</v>
      </c>
      <c r="K518" t="s">
        <v>391</v>
      </c>
      <c r="L518" t="s">
        <v>825</v>
      </c>
      <c r="M518" t="s">
        <v>415</v>
      </c>
    </row>
    <row r="519" spans="1:13" ht="12.75">
      <c r="A519" t="str">
        <f>HYPERLINK("http://www.onsemi.com/PowerSolutions/product.do?id=SA28ARLG","SA28ARLG")</f>
        <v>SA28ARLG</v>
      </c>
      <c r="B519" t="str">
        <f t="shared" si="13"/>
        <v>SA5.0A/D (79.0kB)</v>
      </c>
      <c r="C519" t="s">
        <v>168</v>
      </c>
      <c r="D519" t="s">
        <v>214</v>
      </c>
      <c r="E519" t="s">
        <v>72</v>
      </c>
      <c r="F519" t="s">
        <v>175</v>
      </c>
      <c r="G519" t="s">
        <v>445</v>
      </c>
      <c r="H519" t="s">
        <v>304</v>
      </c>
      <c r="I519" t="s">
        <v>446</v>
      </c>
      <c r="J519" t="s">
        <v>177</v>
      </c>
      <c r="K519" t="s">
        <v>447</v>
      </c>
      <c r="L519" t="s">
        <v>825</v>
      </c>
      <c r="M519" t="s">
        <v>415</v>
      </c>
    </row>
    <row r="520" spans="1:13" ht="12.75">
      <c r="A520" t="str">
        <f>HYPERLINK("http://www.onsemi.com/PowerSolutions/product.do?id=SA30ARLG","SA30ARLG")</f>
        <v>SA30ARLG</v>
      </c>
      <c r="B520" t="str">
        <f t="shared" si="13"/>
        <v>SA5.0A/D (79.0kB)</v>
      </c>
      <c r="C520" t="s">
        <v>168</v>
      </c>
      <c r="D520" t="s">
        <v>214</v>
      </c>
      <c r="E520" t="s">
        <v>73</v>
      </c>
      <c r="F520" t="s">
        <v>175</v>
      </c>
      <c r="G520" t="s">
        <v>450</v>
      </c>
      <c r="H520" t="s">
        <v>304</v>
      </c>
      <c r="I520" t="s">
        <v>258</v>
      </c>
      <c r="J520" t="s">
        <v>177</v>
      </c>
      <c r="K520" t="s">
        <v>451</v>
      </c>
      <c r="L520" t="s">
        <v>825</v>
      </c>
      <c r="M520" t="s">
        <v>415</v>
      </c>
    </row>
    <row r="521" spans="1:13" ht="12.75">
      <c r="A521" t="str">
        <f>HYPERLINK("http://www.onsemi.com/PowerSolutions/product.do?id=SA33ARLG","SA33ARLG")</f>
        <v>SA33ARLG</v>
      </c>
      <c r="B521" t="str">
        <f t="shared" si="13"/>
        <v>SA5.0A/D (79.0kB)</v>
      </c>
      <c r="C521" t="s">
        <v>168</v>
      </c>
      <c r="D521" t="s">
        <v>214</v>
      </c>
      <c r="E521" t="s">
        <v>74</v>
      </c>
      <c r="F521" t="s">
        <v>175</v>
      </c>
      <c r="G521" t="s">
        <v>454</v>
      </c>
      <c r="H521" t="s">
        <v>304</v>
      </c>
      <c r="I521" t="s">
        <v>262</v>
      </c>
      <c r="J521" t="s">
        <v>177</v>
      </c>
      <c r="K521" t="s">
        <v>395</v>
      </c>
      <c r="L521" t="s">
        <v>825</v>
      </c>
      <c r="M521" t="s">
        <v>415</v>
      </c>
    </row>
    <row r="522" spans="1:13" ht="12.75">
      <c r="A522" t="str">
        <f>HYPERLINK("http://www.onsemi.com/PowerSolutions/product.do?id=SA36AG","SA36AG")</f>
        <v>SA36AG</v>
      </c>
      <c r="B522" t="str">
        <f t="shared" si="13"/>
        <v>SA5.0A/D (79.0kB)</v>
      </c>
      <c r="C522" t="s">
        <v>168</v>
      </c>
      <c r="D522" t="s">
        <v>214</v>
      </c>
      <c r="E522" t="s">
        <v>75</v>
      </c>
      <c r="F522" t="s">
        <v>175</v>
      </c>
      <c r="G522" t="s">
        <v>391</v>
      </c>
      <c r="H522" t="s">
        <v>304</v>
      </c>
      <c r="I522" t="s">
        <v>266</v>
      </c>
      <c r="J522" t="s">
        <v>177</v>
      </c>
      <c r="K522" t="s">
        <v>299</v>
      </c>
      <c r="L522" t="s">
        <v>825</v>
      </c>
      <c r="M522" t="s">
        <v>415</v>
      </c>
    </row>
    <row r="523" spans="1:13" ht="12.75">
      <c r="A523" t="str">
        <f>HYPERLINK("http://www.onsemi.com/PowerSolutions/product.do?id=SA36ARLG","SA36ARLG")</f>
        <v>SA36ARLG</v>
      </c>
      <c r="B523" t="str">
        <f t="shared" si="13"/>
        <v>SA5.0A/D (79.0kB)</v>
      </c>
      <c r="C523" t="s">
        <v>168</v>
      </c>
      <c r="D523" t="s">
        <v>214</v>
      </c>
      <c r="E523" t="s">
        <v>75</v>
      </c>
      <c r="F523" t="s">
        <v>175</v>
      </c>
      <c r="G523" t="s">
        <v>391</v>
      </c>
      <c r="H523" t="s">
        <v>304</v>
      </c>
      <c r="I523" t="s">
        <v>266</v>
      </c>
      <c r="J523" t="s">
        <v>177</v>
      </c>
      <c r="K523" t="s">
        <v>299</v>
      </c>
      <c r="L523" t="s">
        <v>825</v>
      </c>
      <c r="M523" t="s">
        <v>415</v>
      </c>
    </row>
    <row r="524" spans="1:13" ht="12.75">
      <c r="A524" t="str">
        <f>HYPERLINK("http://www.onsemi.com/PowerSolutions/product.do?id=SA5.0AG","SA5.0AG")</f>
        <v>SA5.0AG</v>
      </c>
      <c r="B524" t="str">
        <f t="shared" si="13"/>
        <v>SA5.0A/D (79.0kB)</v>
      </c>
      <c r="C524" t="s">
        <v>168</v>
      </c>
      <c r="D524" t="s">
        <v>214</v>
      </c>
      <c r="E524" t="s">
        <v>67</v>
      </c>
      <c r="F524" t="s">
        <v>175</v>
      </c>
      <c r="G524" t="s">
        <v>397</v>
      </c>
      <c r="H524" t="s">
        <v>304</v>
      </c>
      <c r="I524" t="s">
        <v>176</v>
      </c>
      <c r="J524" t="s">
        <v>516</v>
      </c>
      <c r="K524" t="s">
        <v>399</v>
      </c>
      <c r="L524" t="s">
        <v>825</v>
      </c>
      <c r="M524" t="s">
        <v>64</v>
      </c>
    </row>
    <row r="525" spans="1:13" ht="12.75">
      <c r="A525" t="str">
        <f>HYPERLINK("http://www.onsemi.com/PowerSolutions/product.do?id=SA5.0ARLG","SA5.0ARLG")</f>
        <v>SA5.0ARLG</v>
      </c>
      <c r="B525" t="str">
        <f t="shared" si="13"/>
        <v>SA5.0A/D (79.0kB)</v>
      </c>
      <c r="C525" t="s">
        <v>168</v>
      </c>
      <c r="D525" t="s">
        <v>214</v>
      </c>
      <c r="E525" t="s">
        <v>67</v>
      </c>
      <c r="F525" t="s">
        <v>175</v>
      </c>
      <c r="G525" t="s">
        <v>397</v>
      </c>
      <c r="H525" t="s">
        <v>304</v>
      </c>
      <c r="I525" t="s">
        <v>176</v>
      </c>
      <c r="J525" t="s">
        <v>516</v>
      </c>
      <c r="K525" t="s">
        <v>399</v>
      </c>
      <c r="L525" t="s">
        <v>825</v>
      </c>
      <c r="M525" t="s">
        <v>64</v>
      </c>
    </row>
    <row r="526" spans="1:13" ht="12.75">
      <c r="A526" t="str">
        <f>HYPERLINK("http://www.onsemi.com/PowerSolutions/product.do?id=SA51AG","SA51AG")</f>
        <v>SA51AG</v>
      </c>
      <c r="B526" t="str">
        <f t="shared" si="13"/>
        <v>SA5.0A/D (79.0kB)</v>
      </c>
      <c r="C526" t="s">
        <v>168</v>
      </c>
      <c r="D526" t="s">
        <v>214</v>
      </c>
      <c r="E526" t="s">
        <v>76</v>
      </c>
      <c r="F526" t="s">
        <v>175</v>
      </c>
      <c r="G526" t="s">
        <v>601</v>
      </c>
      <c r="H526" t="s">
        <v>304</v>
      </c>
      <c r="I526" t="s">
        <v>281</v>
      </c>
      <c r="J526" t="s">
        <v>177</v>
      </c>
      <c r="K526" t="s">
        <v>602</v>
      </c>
      <c r="L526" t="s">
        <v>825</v>
      </c>
      <c r="M526" t="s">
        <v>415</v>
      </c>
    </row>
    <row r="527" spans="1:13" ht="12.75">
      <c r="A527" t="str">
        <f>HYPERLINK("http://www.onsemi.com/PowerSolutions/product.do?id=SA6.0AG","SA6.0AG")</f>
        <v>SA6.0AG</v>
      </c>
      <c r="B527" t="str">
        <f t="shared" si="13"/>
        <v>SA5.0A/D (79.0kB)</v>
      </c>
      <c r="C527" t="s">
        <v>168</v>
      </c>
      <c r="D527" t="s">
        <v>214</v>
      </c>
      <c r="E527" t="s">
        <v>77</v>
      </c>
      <c r="F527" t="s">
        <v>175</v>
      </c>
      <c r="G527" t="s">
        <v>310</v>
      </c>
      <c r="H527" t="s">
        <v>304</v>
      </c>
      <c r="I527" t="s">
        <v>486</v>
      </c>
      <c r="J527" t="s">
        <v>516</v>
      </c>
      <c r="K527" t="s">
        <v>487</v>
      </c>
      <c r="L527" t="s">
        <v>825</v>
      </c>
      <c r="M527" t="s">
        <v>415</v>
      </c>
    </row>
    <row r="528" spans="1:13" ht="12.75">
      <c r="A528" t="str">
        <f>HYPERLINK("http://www.onsemi.com/PowerSolutions/product.do?id=SA6.0ARLG","SA6.0ARLG")</f>
        <v>SA6.0ARLG</v>
      </c>
      <c r="B528" t="str">
        <f t="shared" si="13"/>
        <v>SA5.0A/D (79.0kB)</v>
      </c>
      <c r="C528" t="s">
        <v>168</v>
      </c>
      <c r="D528" t="s">
        <v>214</v>
      </c>
      <c r="E528" t="s">
        <v>77</v>
      </c>
      <c r="F528" t="s">
        <v>175</v>
      </c>
      <c r="G528" t="s">
        <v>310</v>
      </c>
      <c r="H528" t="s">
        <v>304</v>
      </c>
      <c r="I528" t="s">
        <v>486</v>
      </c>
      <c r="J528" t="s">
        <v>516</v>
      </c>
      <c r="K528" t="s">
        <v>487</v>
      </c>
      <c r="L528" t="s">
        <v>825</v>
      </c>
      <c r="M528" t="s">
        <v>415</v>
      </c>
    </row>
    <row r="529" spans="1:13" ht="12.75">
      <c r="A529" t="str">
        <f>HYPERLINK("http://www.onsemi.com/PowerSolutions/product.do?id=SA7.0ARLG","SA7.0ARLG")</f>
        <v>SA7.0ARLG</v>
      </c>
      <c r="B529" t="str">
        <f t="shared" si="13"/>
        <v>SA5.0A/D (79.0kB)</v>
      </c>
      <c r="C529" t="s">
        <v>168</v>
      </c>
      <c r="D529" t="s">
        <v>214</v>
      </c>
      <c r="E529" t="s">
        <v>78</v>
      </c>
      <c r="F529" t="s">
        <v>175</v>
      </c>
      <c r="G529" t="s">
        <v>617</v>
      </c>
      <c r="H529" t="s">
        <v>304</v>
      </c>
      <c r="I529" t="s">
        <v>194</v>
      </c>
      <c r="J529" t="s">
        <v>210</v>
      </c>
      <c r="K529" t="s">
        <v>327</v>
      </c>
      <c r="L529" t="s">
        <v>825</v>
      </c>
      <c r="M529" t="s">
        <v>415</v>
      </c>
    </row>
    <row r="530" spans="1:13" ht="12.75">
      <c r="A530" t="str">
        <f>HYPERLINK("http://www.onsemi.com/PowerSolutions/product.do?id=SD05T1G","SD05T1G")</f>
        <v>SD05T1G</v>
      </c>
      <c r="B530" t="str">
        <f>HYPERLINK("http://www.onsemi.com/pub/Collateral/SD05T1-D.PDF","SD05T1/D (53.0kB)")</f>
        <v>SD05T1/D (53.0kB)</v>
      </c>
      <c r="C530" t="s">
        <v>168</v>
      </c>
      <c r="D530" t="s">
        <v>214</v>
      </c>
      <c r="E530" t="s">
        <v>79</v>
      </c>
      <c r="F530" t="s">
        <v>175</v>
      </c>
      <c r="G530" t="s">
        <v>80</v>
      </c>
      <c r="H530" t="s">
        <v>776</v>
      </c>
      <c r="I530" t="s">
        <v>176</v>
      </c>
      <c r="J530" t="s">
        <v>216</v>
      </c>
      <c r="K530" t="s">
        <v>219</v>
      </c>
      <c r="L530" t="s">
        <v>81</v>
      </c>
      <c r="M530" t="s">
        <v>82</v>
      </c>
    </row>
    <row r="531" spans="1:13" ht="12.75">
      <c r="A531" t="str">
        <f>HYPERLINK("http://www.onsemi.com/PowerSolutions/product.do?id=SD12CT1G","SD12CT1G")</f>
        <v>SD12CT1G</v>
      </c>
      <c r="B531" t="str">
        <f>HYPERLINK("http://www.onsemi.com/pub/Collateral/SD12CT1-D.PDF","SD12CT1/D (40.0kB)")</f>
        <v>SD12CT1/D (40.0kB)</v>
      </c>
      <c r="C531" t="s">
        <v>168</v>
      </c>
      <c r="D531" t="s">
        <v>214</v>
      </c>
      <c r="E531" t="s">
        <v>83</v>
      </c>
      <c r="F531" t="s">
        <v>409</v>
      </c>
      <c r="G531" t="s">
        <v>84</v>
      </c>
      <c r="H531" t="s">
        <v>776</v>
      </c>
      <c r="I531" t="s">
        <v>327</v>
      </c>
      <c r="J531" t="s">
        <v>177</v>
      </c>
      <c r="K531" t="s">
        <v>85</v>
      </c>
      <c r="L531" t="s">
        <v>81</v>
      </c>
      <c r="M531" t="s">
        <v>86</v>
      </c>
    </row>
    <row r="532" spans="1:13" ht="12.75">
      <c r="A532" t="str">
        <f>HYPERLINK("http://www.onsemi.com/PowerSolutions/product.do?id=SD12T1G","SD12T1G")</f>
        <v>SD12T1G</v>
      </c>
      <c r="B532" t="str">
        <f>HYPERLINK("http://www.onsemi.com/pub/Collateral/SD05T1-D.PDF","SD05T1/D (53.0kB)")</f>
        <v>SD05T1/D (53.0kB)</v>
      </c>
      <c r="C532" t="s">
        <v>168</v>
      </c>
      <c r="D532" t="s">
        <v>214</v>
      </c>
      <c r="E532" t="s">
        <v>87</v>
      </c>
      <c r="F532" t="s">
        <v>175</v>
      </c>
      <c r="G532" t="s">
        <v>219</v>
      </c>
      <c r="H532" t="s">
        <v>776</v>
      </c>
      <c r="I532" t="s">
        <v>327</v>
      </c>
      <c r="J532" t="s">
        <v>177</v>
      </c>
      <c r="K532" t="s">
        <v>196</v>
      </c>
      <c r="L532" t="s">
        <v>81</v>
      </c>
      <c r="M532" t="s">
        <v>204</v>
      </c>
    </row>
    <row r="533" spans="1:13" ht="12.75">
      <c r="A533" t="str">
        <f>HYPERLINK("http://www.onsemi.com/PowerSolutions/product.do?id=SL05T1","SL05T1")</f>
        <v>SL05T1</v>
      </c>
      <c r="B533" t="str">
        <f>HYPERLINK("http://www.onsemi.com/pub/Collateral/SL05T1-D.PDF","SL05T1/D (79.0kB)")</f>
        <v>SL05T1/D (79.0kB)</v>
      </c>
      <c r="C533" t="s">
        <v>207</v>
      </c>
      <c r="D533" t="s">
        <v>214</v>
      </c>
      <c r="E533" t="s">
        <v>88</v>
      </c>
      <c r="F533" t="s">
        <v>175</v>
      </c>
      <c r="G533" t="s">
        <v>194</v>
      </c>
      <c r="H533" t="s">
        <v>359</v>
      </c>
      <c r="I533" t="s">
        <v>176</v>
      </c>
      <c r="J533" t="s">
        <v>247</v>
      </c>
      <c r="K533" t="s">
        <v>223</v>
      </c>
      <c r="L533" t="s">
        <v>734</v>
      </c>
      <c r="M533" t="s">
        <v>89</v>
      </c>
    </row>
    <row r="534" spans="1:13" ht="12.75">
      <c r="A534" t="str">
        <f>HYPERLINK("http://www.onsemi.com/PowerSolutions/product.do?id=SL05T1G","SL05T1G")</f>
        <v>SL05T1G</v>
      </c>
      <c r="B534" t="str">
        <f>HYPERLINK("http://www.onsemi.com/pub/Collateral/SL05T1-D.PDF","SL05T1/D (79.0kB)")</f>
        <v>SL05T1/D (79.0kB)</v>
      </c>
      <c r="C534" t="s">
        <v>168</v>
      </c>
      <c r="D534" t="s">
        <v>214</v>
      </c>
      <c r="E534" t="s">
        <v>88</v>
      </c>
      <c r="F534" t="s">
        <v>175</v>
      </c>
      <c r="G534" t="s">
        <v>194</v>
      </c>
      <c r="H534" t="s">
        <v>359</v>
      </c>
      <c r="I534" t="s">
        <v>176</v>
      </c>
      <c r="J534" t="s">
        <v>247</v>
      </c>
      <c r="K534" t="s">
        <v>223</v>
      </c>
      <c r="L534" t="s">
        <v>734</v>
      </c>
      <c r="M534" t="s">
        <v>89</v>
      </c>
    </row>
    <row r="535" spans="1:13" ht="12.75">
      <c r="A535" t="str">
        <f>HYPERLINK("http://www.onsemi.com/PowerSolutions/product.do?id=SL15T1G","SL15T1G")</f>
        <v>SL15T1G</v>
      </c>
      <c r="B535" t="str">
        <f>HYPERLINK("http://www.onsemi.com/pub/Collateral/SL05T1-D.PDF","SL05T1/D (79.0kB)")</f>
        <v>SL05T1/D (79.0kB)</v>
      </c>
      <c r="C535" t="s">
        <v>168</v>
      </c>
      <c r="D535" t="s">
        <v>214</v>
      </c>
      <c r="E535" t="s">
        <v>90</v>
      </c>
      <c r="F535" t="s">
        <v>175</v>
      </c>
      <c r="G535" t="s">
        <v>421</v>
      </c>
      <c r="H535" t="s">
        <v>359</v>
      </c>
      <c r="I535" t="s">
        <v>235</v>
      </c>
      <c r="J535" t="s">
        <v>177</v>
      </c>
      <c r="K535" t="s">
        <v>258</v>
      </c>
      <c r="L535" t="s">
        <v>734</v>
      </c>
      <c r="M535" t="s">
        <v>91</v>
      </c>
    </row>
    <row r="536" spans="1:13" ht="12.75">
      <c r="A536" t="str">
        <f>HYPERLINK("http://www.onsemi.com/PowerSolutions/product.do?id=SL24T1G","SL24T1G")</f>
        <v>SL24T1G</v>
      </c>
      <c r="B536" t="str">
        <f>HYPERLINK("http://www.onsemi.com/pub/Collateral/SL05T1-D.PDF","SL05T1/D (79.0kB)")</f>
        <v>SL05T1/D (79.0kB)</v>
      </c>
      <c r="C536" t="s">
        <v>168</v>
      </c>
      <c r="D536" t="s">
        <v>214</v>
      </c>
      <c r="E536" t="s">
        <v>92</v>
      </c>
      <c r="F536" t="s">
        <v>175</v>
      </c>
      <c r="G536" t="s">
        <v>93</v>
      </c>
      <c r="H536" t="s">
        <v>359</v>
      </c>
      <c r="I536" t="s">
        <v>251</v>
      </c>
      <c r="J536" t="s">
        <v>177</v>
      </c>
      <c r="K536" t="s">
        <v>632</v>
      </c>
      <c r="L536" t="s">
        <v>734</v>
      </c>
      <c r="M536" t="s">
        <v>89</v>
      </c>
    </row>
    <row r="537" spans="1:13" ht="12.75">
      <c r="A537" t="str">
        <f>HYPERLINK("http://www.onsemi.com/PowerSolutions/product.do?id=SM05T1G","SM05T1G")</f>
        <v>SM05T1G</v>
      </c>
      <c r="B537" t="str">
        <f>HYPERLINK("http://www.onsemi.com/pub/Collateral/SM12T1-D.PDF","SM12T1/D (56.0kB)")</f>
        <v>SM12T1/D (56.0kB)</v>
      </c>
      <c r="C537" t="s">
        <v>168</v>
      </c>
      <c r="D537" t="s">
        <v>214</v>
      </c>
      <c r="E537" t="s">
        <v>94</v>
      </c>
      <c r="F537" t="s">
        <v>175</v>
      </c>
      <c r="G537" t="s">
        <v>289</v>
      </c>
      <c r="H537" t="s">
        <v>359</v>
      </c>
      <c r="I537" t="s">
        <v>176</v>
      </c>
      <c r="J537" t="s">
        <v>177</v>
      </c>
      <c r="K537" t="s">
        <v>762</v>
      </c>
      <c r="L537" t="s">
        <v>734</v>
      </c>
      <c r="M537" t="s">
        <v>95</v>
      </c>
    </row>
    <row r="538" spans="1:13" ht="12.75">
      <c r="A538" t="str">
        <f>HYPERLINK("http://www.onsemi.com/PowerSolutions/product.do?id=SM12T1G","SM12T1G")</f>
        <v>SM12T1G</v>
      </c>
      <c r="B538" t="str">
        <f>HYPERLINK("http://www.onsemi.com/pub/Collateral/SM12T1-D.PDF","SM12T1/D (56.0kB)")</f>
        <v>SM12T1/D (56.0kB)</v>
      </c>
      <c r="C538" t="s">
        <v>168</v>
      </c>
      <c r="D538" t="s">
        <v>214</v>
      </c>
      <c r="E538" t="s">
        <v>94</v>
      </c>
      <c r="F538" t="s">
        <v>175</v>
      </c>
      <c r="G538" t="s">
        <v>219</v>
      </c>
      <c r="H538" t="s">
        <v>359</v>
      </c>
      <c r="I538" t="s">
        <v>327</v>
      </c>
      <c r="J538" t="s">
        <v>177</v>
      </c>
      <c r="K538" t="s">
        <v>85</v>
      </c>
      <c r="L538" t="s">
        <v>734</v>
      </c>
      <c r="M538" t="s">
        <v>96</v>
      </c>
    </row>
    <row r="539" spans="1:13" ht="12.75">
      <c r="A539" t="str">
        <f>HYPERLINK("http://www.onsemi.com/PowerSolutions/product.do?id=SMBJ12AONT3G","SMBJ12AONT3G")</f>
        <v>SMBJ12AONT3G</v>
      </c>
      <c r="B539" t="str">
        <f>HYPERLINK("http://www.onsemi.com/pub/Collateral/SMBJ12AONT3-D.PDF","SMBJ12AONT3/D (86.0kB)")</f>
        <v>SMBJ12AONT3/D (86.0kB)</v>
      </c>
      <c r="C539" t="s">
        <v>168</v>
      </c>
      <c r="D539" t="s">
        <v>214</v>
      </c>
      <c r="E539" t="s">
        <v>97</v>
      </c>
      <c r="F539" t="s">
        <v>175</v>
      </c>
      <c r="G539" t="s">
        <v>768</v>
      </c>
      <c r="H539" t="s">
        <v>516</v>
      </c>
      <c r="I539" t="s">
        <v>327</v>
      </c>
      <c r="J539" t="s">
        <v>176</v>
      </c>
      <c r="K539" t="s">
        <v>225</v>
      </c>
      <c r="L539" t="s">
        <v>518</v>
      </c>
      <c r="M539" t="s">
        <v>98</v>
      </c>
    </row>
    <row r="540" spans="1:13" ht="12.75">
      <c r="A540" t="str">
        <f>HYPERLINK("http://www.onsemi.com/PowerSolutions/product.do?id=SMF05CT1G","SMF05CT1G")</f>
        <v>SMF05CT1G</v>
      </c>
      <c r="B540" t="str">
        <f>HYPERLINK("http://www.onsemi.com/pub/Collateral/SMF05C-D.PDF","SMF05C/D (124.0kB)")</f>
        <v>SMF05C/D (124.0kB)</v>
      </c>
      <c r="C540" t="s">
        <v>168</v>
      </c>
      <c r="D540" t="s">
        <v>214</v>
      </c>
      <c r="E540" t="s">
        <v>99</v>
      </c>
      <c r="F540" t="s">
        <v>175</v>
      </c>
      <c r="G540" t="s">
        <v>289</v>
      </c>
      <c r="H540" t="s">
        <v>193</v>
      </c>
      <c r="I540" t="s">
        <v>176</v>
      </c>
      <c r="J540" t="s">
        <v>176</v>
      </c>
      <c r="K540" t="s">
        <v>795</v>
      </c>
      <c r="L540" t="s">
        <v>100</v>
      </c>
      <c r="M540" t="s">
        <v>342</v>
      </c>
    </row>
    <row r="541" spans="1:13" ht="12.75">
      <c r="A541" t="str">
        <f>HYPERLINK("http://www.onsemi.com/PowerSolutions/product.do?id=SMF05CT2G","SMF05CT2G")</f>
        <v>SMF05CT2G</v>
      </c>
      <c r="B541" t="str">
        <f>HYPERLINK("http://www.onsemi.com/pub/Collateral/SMF05C-D.PDF","SMF05C/D (124.0kB)")</f>
        <v>SMF05C/D (124.0kB)</v>
      </c>
      <c r="C541" t="s">
        <v>168</v>
      </c>
      <c r="D541" t="s">
        <v>214</v>
      </c>
      <c r="E541" t="s">
        <v>99</v>
      </c>
      <c r="F541" t="s">
        <v>175</v>
      </c>
      <c r="G541" t="s">
        <v>289</v>
      </c>
      <c r="H541" t="s">
        <v>193</v>
      </c>
      <c r="I541" t="s">
        <v>176</v>
      </c>
      <c r="J541" t="s">
        <v>176</v>
      </c>
      <c r="K541" t="s">
        <v>795</v>
      </c>
      <c r="L541" t="s">
        <v>100</v>
      </c>
      <c r="M541" t="s">
        <v>101</v>
      </c>
    </row>
    <row r="542" spans="1:13" ht="12.75">
      <c r="A542" t="str">
        <f>HYPERLINK("http://www.onsemi.com/PowerSolutions/product.do?id=SMF10AT1G","SMF10AT1G")</f>
        <v>SMF10AT1G</v>
      </c>
      <c r="B542" t="str">
        <f>HYPERLINK("http://www.onsemi.com/pub/Collateral/SMF5.0AT1-D.PDF","SMF5.0AT1/D (91.0kB)")</f>
        <v>SMF5.0AT1/D (91.0kB)</v>
      </c>
      <c r="C542" t="s">
        <v>168</v>
      </c>
      <c r="D542" t="s">
        <v>214</v>
      </c>
      <c r="E542" t="s">
        <v>102</v>
      </c>
      <c r="F542" t="s">
        <v>175</v>
      </c>
      <c r="G542" t="s">
        <v>402</v>
      </c>
      <c r="H542" t="s">
        <v>311</v>
      </c>
      <c r="I542" t="s">
        <v>216</v>
      </c>
      <c r="J542" t="s">
        <v>404</v>
      </c>
      <c r="K542" t="s">
        <v>405</v>
      </c>
      <c r="L542" t="s">
        <v>673</v>
      </c>
      <c r="M542" t="s">
        <v>674</v>
      </c>
    </row>
    <row r="543" spans="1:13" ht="12.75">
      <c r="A543" t="str">
        <f>HYPERLINK("http://www.onsemi.com/PowerSolutions/product.do?id=SMF11AT1G","SMF11AT1G")</f>
        <v>SMF11AT1G</v>
      </c>
      <c r="B543" t="str">
        <f>HYPERLINK("http://www.onsemi.com/pub/Collateral/SMF5.0AT1-D.PDF","SMF5.0AT1/D (91.0kB)")</f>
        <v>SMF5.0AT1/D (91.0kB)</v>
      </c>
      <c r="C543" t="s">
        <v>168</v>
      </c>
      <c r="D543" t="s">
        <v>214</v>
      </c>
      <c r="E543" t="s">
        <v>103</v>
      </c>
      <c r="F543" t="s">
        <v>175</v>
      </c>
      <c r="G543" t="s">
        <v>412</v>
      </c>
      <c r="H543" t="s">
        <v>311</v>
      </c>
      <c r="I543" t="s">
        <v>223</v>
      </c>
      <c r="J543" t="s">
        <v>404</v>
      </c>
      <c r="K543" t="s">
        <v>233</v>
      </c>
      <c r="L543" t="s">
        <v>673</v>
      </c>
      <c r="M543" t="s">
        <v>674</v>
      </c>
    </row>
    <row r="544" spans="1:13" ht="12.75">
      <c r="A544" t="str">
        <f>HYPERLINK("http://www.onsemi.com/PowerSolutions/product.do?id=SMF12AT1G","SMF12AT1G")</f>
        <v>SMF12AT1G</v>
      </c>
      <c r="B544" t="str">
        <f>HYPERLINK("http://www.onsemi.com/pub/Collateral/SMF5.0AT1-D.PDF","SMF5.0AT1/D (91.0kB)")</f>
        <v>SMF5.0AT1/D (91.0kB)</v>
      </c>
      <c r="C544" t="s">
        <v>168</v>
      </c>
      <c r="D544" t="s">
        <v>214</v>
      </c>
      <c r="E544" t="s">
        <v>104</v>
      </c>
      <c r="F544" t="s">
        <v>175</v>
      </c>
      <c r="G544" t="s">
        <v>378</v>
      </c>
      <c r="H544" t="s">
        <v>311</v>
      </c>
      <c r="I544" t="s">
        <v>327</v>
      </c>
      <c r="J544" t="s">
        <v>105</v>
      </c>
      <c r="K544" t="s">
        <v>379</v>
      </c>
      <c r="L544" t="s">
        <v>673</v>
      </c>
      <c r="M544" t="s">
        <v>106</v>
      </c>
    </row>
    <row r="545" spans="1:13" ht="12.75">
      <c r="A545" t="str">
        <f>HYPERLINK("http://www.onsemi.com/PowerSolutions/product.do?id=SMF12CT1","SMF12CT1")</f>
        <v>SMF12CT1</v>
      </c>
      <c r="B545" t="str">
        <f>HYPERLINK("http://www.onsemi.com/pub/Collateral/SMF05C-D.PDF","SMF05C/D (124.0kB)")</f>
        <v>SMF05C/D (124.0kB)</v>
      </c>
      <c r="C545" t="s">
        <v>207</v>
      </c>
      <c r="D545" t="s">
        <v>214</v>
      </c>
      <c r="E545" t="s">
        <v>99</v>
      </c>
      <c r="F545" t="s">
        <v>175</v>
      </c>
      <c r="G545" t="s">
        <v>378</v>
      </c>
      <c r="H545" t="s">
        <v>193</v>
      </c>
      <c r="I545" t="s">
        <v>327</v>
      </c>
      <c r="J545" t="s">
        <v>195</v>
      </c>
      <c r="K545" t="s">
        <v>771</v>
      </c>
      <c r="L545" t="s">
        <v>100</v>
      </c>
      <c r="M545" t="s">
        <v>342</v>
      </c>
    </row>
    <row r="546" spans="1:13" ht="12.75">
      <c r="A546" t="str">
        <f>HYPERLINK("http://www.onsemi.com/PowerSolutions/product.do?id=SMF12CT1G","SMF12CT1G")</f>
        <v>SMF12CT1G</v>
      </c>
      <c r="B546" t="str">
        <f>HYPERLINK("http://www.onsemi.com/pub/Collateral/SMF05C-D.PDF","SMF05C/D (124.0kB)")</f>
        <v>SMF05C/D (124.0kB)</v>
      </c>
      <c r="C546" t="s">
        <v>168</v>
      </c>
      <c r="D546" t="s">
        <v>214</v>
      </c>
      <c r="E546" t="s">
        <v>99</v>
      </c>
      <c r="F546" t="s">
        <v>175</v>
      </c>
      <c r="G546" t="s">
        <v>378</v>
      </c>
      <c r="H546" t="s">
        <v>193</v>
      </c>
      <c r="I546" t="s">
        <v>327</v>
      </c>
      <c r="J546" t="s">
        <v>195</v>
      </c>
      <c r="K546" t="s">
        <v>771</v>
      </c>
      <c r="L546" t="s">
        <v>100</v>
      </c>
      <c r="M546" t="s">
        <v>107</v>
      </c>
    </row>
    <row r="547" spans="1:13" ht="12.75">
      <c r="A547" t="str">
        <f>HYPERLINK("http://www.onsemi.com/PowerSolutions/product.do?id=SMF13AT1G","SMF13AT1G")</f>
        <v>SMF13AT1G</v>
      </c>
      <c r="B547" t="str">
        <f>HYPERLINK("http://www.onsemi.com/pub/Collateral/SMF5.0AT1-D.PDF","SMF5.0AT1/D (91.0kB)")</f>
        <v>SMF5.0AT1/D (91.0kB)</v>
      </c>
      <c r="C547" t="s">
        <v>168</v>
      </c>
      <c r="D547" t="s">
        <v>214</v>
      </c>
      <c r="E547" t="s">
        <v>108</v>
      </c>
      <c r="F547" t="s">
        <v>175</v>
      </c>
      <c r="G547" t="s">
        <v>417</v>
      </c>
      <c r="H547" t="s">
        <v>311</v>
      </c>
      <c r="I547" t="s">
        <v>231</v>
      </c>
      <c r="J547" t="s">
        <v>177</v>
      </c>
      <c r="K547" t="s">
        <v>418</v>
      </c>
      <c r="L547" t="s">
        <v>673</v>
      </c>
      <c r="M547" t="s">
        <v>674</v>
      </c>
    </row>
    <row r="548" spans="1:13" ht="12.75">
      <c r="A548" t="str">
        <f>HYPERLINK("http://www.onsemi.com/PowerSolutions/product.do?id=SMF14AT1G","SMF14AT1G")</f>
        <v>SMF14AT1G</v>
      </c>
      <c r="B548" t="str">
        <f>HYPERLINK("http://www.onsemi.com/pub/Collateral/SMF5.0AT1-D.PDF","SMF5.0AT1/D (91.0kB)")</f>
        <v>SMF5.0AT1/D (91.0kB)</v>
      </c>
      <c r="C548" t="s">
        <v>168</v>
      </c>
      <c r="D548" t="s">
        <v>214</v>
      </c>
      <c r="E548" t="s">
        <v>109</v>
      </c>
      <c r="F548" t="s">
        <v>175</v>
      </c>
      <c r="G548" t="s">
        <v>546</v>
      </c>
      <c r="H548" t="s">
        <v>311</v>
      </c>
      <c r="I548" t="s">
        <v>378</v>
      </c>
      <c r="J548" t="s">
        <v>177</v>
      </c>
      <c r="K548" t="s">
        <v>544</v>
      </c>
      <c r="L548" t="s">
        <v>673</v>
      </c>
      <c r="M548" t="s">
        <v>674</v>
      </c>
    </row>
    <row r="549" spans="1:13" ht="12.75">
      <c r="A549" t="str">
        <f>HYPERLINK("http://www.onsemi.com/PowerSolutions/product.do?id=SMF15AT1G","SMF15AT1G")</f>
        <v>SMF15AT1G</v>
      </c>
      <c r="B549" t="str">
        <f>HYPERLINK("http://www.onsemi.com/pub/Collateral/SMF5.0AT1-D.PDF","SMF5.0AT1/D (91.0kB)")</f>
        <v>SMF5.0AT1/D (91.0kB)</v>
      </c>
      <c r="C549" t="s">
        <v>168</v>
      </c>
      <c r="D549" t="s">
        <v>214</v>
      </c>
      <c r="E549" t="s">
        <v>110</v>
      </c>
      <c r="F549" t="s">
        <v>175</v>
      </c>
      <c r="G549" t="s">
        <v>421</v>
      </c>
      <c r="H549" t="s">
        <v>311</v>
      </c>
      <c r="I549" t="s">
        <v>235</v>
      </c>
      <c r="J549" t="s">
        <v>177</v>
      </c>
      <c r="K549" t="s">
        <v>422</v>
      </c>
      <c r="L549" t="s">
        <v>673</v>
      </c>
      <c r="M549" t="s">
        <v>674</v>
      </c>
    </row>
    <row r="550" spans="1:13" ht="12.75">
      <c r="A550" t="str">
        <f>HYPERLINK("http://www.onsemi.com/PowerSolutions/product.do?id=SMF15CT1G","SMF15CT1G")</f>
        <v>SMF15CT1G</v>
      </c>
      <c r="B550" t="str">
        <f>HYPERLINK("http://www.onsemi.com/pub/Collateral/SMF05C-D.PDF","SMF05C/D (124.0kB)")</f>
        <v>SMF05C/D (124.0kB)</v>
      </c>
      <c r="C550" t="s">
        <v>168</v>
      </c>
      <c r="D550" t="s">
        <v>214</v>
      </c>
      <c r="E550" t="s">
        <v>99</v>
      </c>
      <c r="F550" t="s">
        <v>175</v>
      </c>
      <c r="G550" t="s">
        <v>243</v>
      </c>
      <c r="H550" t="s">
        <v>193</v>
      </c>
      <c r="I550" t="s">
        <v>235</v>
      </c>
      <c r="J550" t="s">
        <v>177</v>
      </c>
      <c r="K550" t="s">
        <v>111</v>
      </c>
      <c r="L550" t="s">
        <v>100</v>
      </c>
      <c r="M550" t="s">
        <v>112</v>
      </c>
    </row>
    <row r="551" spans="1:13" ht="12.75">
      <c r="A551" t="str">
        <f>HYPERLINK("http://www.onsemi.com/PowerSolutions/product.do?id=SMF18AT1G","SMF18AT1G")</f>
        <v>SMF18AT1G</v>
      </c>
      <c r="B551" t="str">
        <f>HYPERLINK("http://www.onsemi.com/pub/Collateral/SMF5.0AT1-D.PDF","SMF5.0AT1/D (91.0kB)")</f>
        <v>SMF5.0AT1/D (91.0kB)</v>
      </c>
      <c r="C551" t="s">
        <v>168</v>
      </c>
      <c r="D551" t="s">
        <v>214</v>
      </c>
      <c r="E551" t="s">
        <v>113</v>
      </c>
      <c r="F551" t="s">
        <v>175</v>
      </c>
      <c r="G551" t="s">
        <v>114</v>
      </c>
      <c r="H551" t="s">
        <v>311</v>
      </c>
      <c r="I551" t="s">
        <v>243</v>
      </c>
      <c r="J551" t="s">
        <v>177</v>
      </c>
      <c r="K551" t="s">
        <v>430</v>
      </c>
      <c r="L551" t="s">
        <v>673</v>
      </c>
      <c r="M551" t="s">
        <v>674</v>
      </c>
    </row>
    <row r="552" spans="1:13" ht="12.75">
      <c r="A552" t="str">
        <f>HYPERLINK("http://www.onsemi.com/PowerSolutions/product.do?id=SMF20AT1G","SMF20AT1G")</f>
        <v>SMF20AT1G</v>
      </c>
      <c r="B552" t="str">
        <f>HYPERLINK("http://www.onsemi.com/pub/Collateral/SMF5.0AT1-D.PDF","SMF5.0AT1/D (91.0kB)")</f>
        <v>SMF5.0AT1/D (91.0kB)</v>
      </c>
      <c r="C552" t="s">
        <v>168</v>
      </c>
      <c r="D552" t="s">
        <v>214</v>
      </c>
      <c r="E552" t="s">
        <v>115</v>
      </c>
      <c r="F552" t="s">
        <v>175</v>
      </c>
      <c r="G552" t="s">
        <v>433</v>
      </c>
      <c r="H552" t="s">
        <v>311</v>
      </c>
      <c r="I552" t="s">
        <v>247</v>
      </c>
      <c r="J552" t="s">
        <v>177</v>
      </c>
      <c r="K552" t="s">
        <v>434</v>
      </c>
      <c r="L552" t="s">
        <v>673</v>
      </c>
      <c r="M552" t="s">
        <v>674</v>
      </c>
    </row>
    <row r="553" spans="1:13" ht="12.75">
      <c r="A553" t="str">
        <f>HYPERLINK("http://www.onsemi.com/PowerSolutions/product.do?id=SMF22AT1G","SMF22AT1G")</f>
        <v>SMF22AT1G</v>
      </c>
      <c r="B553" t="str">
        <f>HYPERLINK("http://www.onsemi.com/pub/Collateral/SMF5.0AT1-D.PDF","SMF5.0AT1/D (91.0kB)")</f>
        <v>SMF5.0AT1/D (91.0kB)</v>
      </c>
      <c r="C553" t="s">
        <v>168</v>
      </c>
      <c r="D553" t="s">
        <v>214</v>
      </c>
      <c r="E553" t="s">
        <v>116</v>
      </c>
      <c r="F553" t="s">
        <v>175</v>
      </c>
      <c r="G553" t="s">
        <v>259</v>
      </c>
      <c r="H553" t="s">
        <v>311</v>
      </c>
      <c r="I553" t="s">
        <v>201</v>
      </c>
      <c r="J553" t="s">
        <v>177</v>
      </c>
      <c r="K553" t="s">
        <v>388</v>
      </c>
      <c r="L553" t="s">
        <v>673</v>
      </c>
      <c r="M553" t="s">
        <v>674</v>
      </c>
    </row>
    <row r="554" spans="1:13" ht="12.75">
      <c r="A554" t="str">
        <f>HYPERLINK("http://www.onsemi.com/PowerSolutions/product.do?id=SMF24AT1G","SMF24AT1G")</f>
        <v>SMF24AT1G</v>
      </c>
      <c r="B554" t="str">
        <f>HYPERLINK("http://www.onsemi.com/pub/Collateral/SMF5.0AT1-D.PDF","SMF5.0AT1/D (91.0kB)")</f>
        <v>SMF5.0AT1/D (91.0kB)</v>
      </c>
      <c r="C554" t="s">
        <v>168</v>
      </c>
      <c r="D554" t="s">
        <v>214</v>
      </c>
      <c r="E554" t="s">
        <v>117</v>
      </c>
      <c r="F554" t="s">
        <v>175</v>
      </c>
      <c r="G554" t="s">
        <v>439</v>
      </c>
      <c r="H554" t="s">
        <v>311</v>
      </c>
      <c r="I554" t="s">
        <v>251</v>
      </c>
      <c r="J554" t="s">
        <v>177</v>
      </c>
      <c r="K554" t="s">
        <v>440</v>
      </c>
      <c r="L554" t="s">
        <v>673</v>
      </c>
      <c r="M554" t="s">
        <v>674</v>
      </c>
    </row>
    <row r="555" spans="1:13" ht="12.75">
      <c r="A555" t="str">
        <f>HYPERLINK("http://www.onsemi.com/PowerSolutions/product.do?id=SMF24CT1G","SMF24CT1G")</f>
        <v>SMF24CT1G</v>
      </c>
      <c r="B555" t="str">
        <f>HYPERLINK("http://www.onsemi.com/pub/Collateral/SMF05C-D.PDF","SMF05C/D (124.0kB)")</f>
        <v>SMF05C/D (124.0kB)</v>
      </c>
      <c r="C555" t="s">
        <v>168</v>
      </c>
      <c r="D555" t="s">
        <v>214</v>
      </c>
      <c r="E555" t="s">
        <v>99</v>
      </c>
      <c r="F555" t="s">
        <v>175</v>
      </c>
      <c r="G555" t="s">
        <v>111</v>
      </c>
      <c r="H555" t="s">
        <v>193</v>
      </c>
      <c r="I555" t="s">
        <v>251</v>
      </c>
      <c r="J555" t="s">
        <v>177</v>
      </c>
      <c r="K555" t="s">
        <v>118</v>
      </c>
      <c r="L555" t="s">
        <v>100</v>
      </c>
      <c r="M555" t="s">
        <v>119</v>
      </c>
    </row>
    <row r="556" spans="1:13" ht="12.75">
      <c r="A556" t="str">
        <f>HYPERLINK("http://www.onsemi.com/PowerSolutions/product.do?id=SMF26AT1G","SMF26AT1G")</f>
        <v>SMF26AT1G</v>
      </c>
      <c r="B556" t="str">
        <f aca="true" t="shared" si="14" ref="B556:B568">HYPERLINK("http://www.onsemi.com/pub/Collateral/SMF5.0AT1-D.PDF","SMF5.0AT1/D (91.0kB)")</f>
        <v>SMF5.0AT1/D (91.0kB)</v>
      </c>
      <c r="C556" t="s">
        <v>168</v>
      </c>
      <c r="D556" t="s">
        <v>214</v>
      </c>
      <c r="E556" t="s">
        <v>120</v>
      </c>
      <c r="F556" t="s">
        <v>175</v>
      </c>
      <c r="G556" t="s">
        <v>390</v>
      </c>
      <c r="H556" t="s">
        <v>311</v>
      </c>
      <c r="I556" t="s">
        <v>384</v>
      </c>
      <c r="J556" t="s">
        <v>177</v>
      </c>
      <c r="K556" t="s">
        <v>391</v>
      </c>
      <c r="L556" t="s">
        <v>673</v>
      </c>
      <c r="M556" t="s">
        <v>674</v>
      </c>
    </row>
    <row r="557" spans="1:13" ht="12.75">
      <c r="A557" t="str">
        <f>HYPERLINK("http://www.onsemi.com/PowerSolutions/product.do?id=SMF28AT1G","SMF28AT1G")</f>
        <v>SMF28AT1G</v>
      </c>
      <c r="B557" t="str">
        <f t="shared" si="14"/>
        <v>SMF5.0AT1/D (91.0kB)</v>
      </c>
      <c r="C557" t="s">
        <v>168</v>
      </c>
      <c r="D557" t="s">
        <v>214</v>
      </c>
      <c r="E557" t="s">
        <v>121</v>
      </c>
      <c r="F557" t="s">
        <v>175</v>
      </c>
      <c r="G557" t="s">
        <v>122</v>
      </c>
      <c r="H557" t="s">
        <v>311</v>
      </c>
      <c r="I557" t="s">
        <v>446</v>
      </c>
      <c r="J557" t="s">
        <v>177</v>
      </c>
      <c r="K557" t="s">
        <v>447</v>
      </c>
      <c r="L557" t="s">
        <v>673</v>
      </c>
      <c r="M557" t="s">
        <v>674</v>
      </c>
    </row>
    <row r="558" spans="1:13" ht="12.75">
      <c r="A558" t="str">
        <f>HYPERLINK("http://www.onsemi.com/PowerSolutions/product.do?id=SMF30AT1G","SMF30AT1G")</f>
        <v>SMF30AT1G</v>
      </c>
      <c r="B558" t="str">
        <f t="shared" si="14"/>
        <v>SMF5.0AT1/D (91.0kB)</v>
      </c>
      <c r="C558" t="s">
        <v>168</v>
      </c>
      <c r="D558" t="s">
        <v>214</v>
      </c>
      <c r="E558" t="s">
        <v>123</v>
      </c>
      <c r="F558" t="s">
        <v>175</v>
      </c>
      <c r="G558" t="s">
        <v>124</v>
      </c>
      <c r="H558" t="s">
        <v>311</v>
      </c>
      <c r="I558" t="s">
        <v>258</v>
      </c>
      <c r="J558" t="s">
        <v>177</v>
      </c>
      <c r="K558" t="s">
        <v>451</v>
      </c>
      <c r="L558" t="s">
        <v>673</v>
      </c>
      <c r="M558" t="s">
        <v>674</v>
      </c>
    </row>
    <row r="559" spans="1:13" ht="12.75">
      <c r="A559" t="str">
        <f>HYPERLINK("http://www.onsemi.com/PowerSolutions/product.do?id=SMF33AT1G","SMF33AT1G")</f>
        <v>SMF33AT1G</v>
      </c>
      <c r="B559" t="str">
        <f t="shared" si="14"/>
        <v>SMF5.0AT1/D (91.0kB)</v>
      </c>
      <c r="C559" t="s">
        <v>168</v>
      </c>
      <c r="D559" t="s">
        <v>214</v>
      </c>
      <c r="E559" t="s">
        <v>125</v>
      </c>
      <c r="F559" t="s">
        <v>175</v>
      </c>
      <c r="G559" t="s">
        <v>394</v>
      </c>
      <c r="H559" t="s">
        <v>311</v>
      </c>
      <c r="I559" t="s">
        <v>262</v>
      </c>
      <c r="J559" t="s">
        <v>177</v>
      </c>
      <c r="K559" t="s">
        <v>395</v>
      </c>
      <c r="L559" t="s">
        <v>673</v>
      </c>
      <c r="M559" t="s">
        <v>126</v>
      </c>
    </row>
    <row r="560" spans="1:13" ht="12.75">
      <c r="A560" t="str">
        <f>HYPERLINK("http://www.onsemi.com/PowerSolutions/product.do?id=SMF36AT1G","SMF36AT1G")</f>
        <v>SMF36AT1G</v>
      </c>
      <c r="B560" t="str">
        <f t="shared" si="14"/>
        <v>SMF5.0AT1/D (91.0kB)</v>
      </c>
      <c r="C560" t="s">
        <v>168</v>
      </c>
      <c r="D560" t="s">
        <v>214</v>
      </c>
      <c r="E560" t="s">
        <v>127</v>
      </c>
      <c r="F560" t="s">
        <v>175</v>
      </c>
      <c r="G560" t="s">
        <v>391</v>
      </c>
      <c r="H560" t="s">
        <v>311</v>
      </c>
      <c r="I560" t="s">
        <v>266</v>
      </c>
      <c r="J560" t="s">
        <v>177</v>
      </c>
      <c r="K560" t="s">
        <v>299</v>
      </c>
      <c r="L560" t="s">
        <v>673</v>
      </c>
      <c r="M560" t="s">
        <v>674</v>
      </c>
    </row>
    <row r="561" spans="1:13" ht="12.75">
      <c r="A561" t="str">
        <f>HYPERLINK("http://www.onsemi.com/PowerSolutions/product.do?id=SMF5.0AT1G","SMF5.0AT1G")</f>
        <v>SMF5.0AT1G</v>
      </c>
      <c r="B561" t="str">
        <f t="shared" si="14"/>
        <v>SMF5.0AT1/D (91.0kB)</v>
      </c>
      <c r="C561" t="s">
        <v>168</v>
      </c>
      <c r="D561" t="s">
        <v>214</v>
      </c>
      <c r="E561" t="s">
        <v>128</v>
      </c>
      <c r="F561" t="s">
        <v>175</v>
      </c>
      <c r="G561" t="s">
        <v>397</v>
      </c>
      <c r="H561" t="s">
        <v>311</v>
      </c>
      <c r="I561" t="s">
        <v>176</v>
      </c>
      <c r="J561" t="s">
        <v>403</v>
      </c>
      <c r="K561" t="s">
        <v>399</v>
      </c>
      <c r="L561" t="s">
        <v>673</v>
      </c>
      <c r="M561" t="s">
        <v>129</v>
      </c>
    </row>
    <row r="562" spans="1:13" ht="12.75">
      <c r="A562" t="str">
        <f>HYPERLINK("http://www.onsemi.com/PowerSolutions/product.do?id=SMF58AT1G","SMF58AT1G")</f>
        <v>SMF58AT1G</v>
      </c>
      <c r="B562" t="str">
        <f t="shared" si="14"/>
        <v>SMF5.0AT1/D (91.0kB)</v>
      </c>
      <c r="C562" t="s">
        <v>168</v>
      </c>
      <c r="D562" t="s">
        <v>214</v>
      </c>
      <c r="E562" t="s">
        <v>130</v>
      </c>
      <c r="F562" t="s">
        <v>175</v>
      </c>
      <c r="G562" t="s">
        <v>481</v>
      </c>
      <c r="H562" t="s">
        <v>311</v>
      </c>
      <c r="I562" t="s">
        <v>482</v>
      </c>
      <c r="J562" t="s">
        <v>177</v>
      </c>
      <c r="K562" t="s">
        <v>483</v>
      </c>
      <c r="L562" t="s">
        <v>673</v>
      </c>
      <c r="M562" t="s">
        <v>674</v>
      </c>
    </row>
    <row r="563" spans="1:13" ht="12.75">
      <c r="A563" t="str">
        <f>HYPERLINK("http://www.onsemi.com/PowerSolutions/product.do?id=SMF6.0AT1G","SMF6.0AT1G")</f>
        <v>SMF6.0AT1G</v>
      </c>
      <c r="B563" t="str">
        <f t="shared" si="14"/>
        <v>SMF5.0AT1/D (91.0kB)</v>
      </c>
      <c r="C563" t="s">
        <v>168</v>
      </c>
      <c r="D563" t="s">
        <v>214</v>
      </c>
      <c r="E563" t="s">
        <v>131</v>
      </c>
      <c r="F563" t="s">
        <v>175</v>
      </c>
      <c r="G563" t="s">
        <v>310</v>
      </c>
      <c r="H563" t="s">
        <v>311</v>
      </c>
      <c r="I563" t="s">
        <v>486</v>
      </c>
      <c r="J563" t="s">
        <v>403</v>
      </c>
      <c r="K563" t="s">
        <v>487</v>
      </c>
      <c r="L563" t="s">
        <v>673</v>
      </c>
      <c r="M563" t="s">
        <v>132</v>
      </c>
    </row>
    <row r="564" spans="1:13" ht="12.75">
      <c r="A564" t="str">
        <f>HYPERLINK("http://www.onsemi.com/PowerSolutions/product.do?id=SMF6.5AT1G","SMF6.5AT1G")</f>
        <v>SMF6.5AT1G</v>
      </c>
      <c r="B564" t="str">
        <f t="shared" si="14"/>
        <v>SMF5.0AT1/D (91.0kB)</v>
      </c>
      <c r="C564" t="s">
        <v>168</v>
      </c>
      <c r="D564" t="s">
        <v>214</v>
      </c>
      <c r="E564" t="s">
        <v>133</v>
      </c>
      <c r="F564" t="s">
        <v>175</v>
      </c>
      <c r="G564" t="s">
        <v>489</v>
      </c>
      <c r="H564" t="s">
        <v>311</v>
      </c>
      <c r="I564" t="s">
        <v>490</v>
      </c>
      <c r="J564" t="s">
        <v>491</v>
      </c>
      <c r="K564" t="s">
        <v>492</v>
      </c>
      <c r="L564" t="s">
        <v>673</v>
      </c>
      <c r="M564" t="s">
        <v>674</v>
      </c>
    </row>
    <row r="565" spans="1:13" ht="12.75">
      <c r="A565" t="str">
        <f>HYPERLINK("http://www.onsemi.com/PowerSolutions/product.do?id=SMF7.0AT1G","SMF7.0AT1G")</f>
        <v>SMF7.0AT1G</v>
      </c>
      <c r="B565" t="str">
        <f t="shared" si="14"/>
        <v>SMF5.0AT1/D (91.0kB)</v>
      </c>
      <c r="C565" t="s">
        <v>168</v>
      </c>
      <c r="D565" t="s">
        <v>214</v>
      </c>
      <c r="E565" t="s">
        <v>134</v>
      </c>
      <c r="F565" t="s">
        <v>175</v>
      </c>
      <c r="G565" t="s">
        <v>617</v>
      </c>
      <c r="H565" t="s">
        <v>311</v>
      </c>
      <c r="I565" t="s">
        <v>194</v>
      </c>
      <c r="J565" t="s">
        <v>193</v>
      </c>
      <c r="K565" t="s">
        <v>327</v>
      </c>
      <c r="L565" t="s">
        <v>673</v>
      </c>
      <c r="M565" t="s">
        <v>674</v>
      </c>
    </row>
    <row r="566" spans="1:13" ht="12.75">
      <c r="A566" t="str">
        <f>HYPERLINK("http://www.onsemi.com/PowerSolutions/product.do?id=SMF7.5AT1G","SMF7.5AT1G")</f>
        <v>SMF7.5AT1G</v>
      </c>
      <c r="B566" t="str">
        <f t="shared" si="14"/>
        <v>SMF5.0AT1/D (91.0kB)</v>
      </c>
      <c r="C566" t="s">
        <v>168</v>
      </c>
      <c r="D566" t="s">
        <v>214</v>
      </c>
      <c r="E566" t="s">
        <v>135</v>
      </c>
      <c r="F566" t="s">
        <v>175</v>
      </c>
      <c r="G566" t="s">
        <v>619</v>
      </c>
      <c r="H566" t="s">
        <v>311</v>
      </c>
      <c r="I566" t="s">
        <v>302</v>
      </c>
      <c r="J566" t="s">
        <v>319</v>
      </c>
      <c r="K566" t="s">
        <v>620</v>
      </c>
      <c r="L566" t="s">
        <v>673</v>
      </c>
      <c r="M566" t="s">
        <v>674</v>
      </c>
    </row>
    <row r="567" spans="1:13" ht="12.75">
      <c r="A567" t="str">
        <f>HYPERLINK("http://www.onsemi.com/PowerSolutions/product.do?id=SMF8.0AT1G","SMF8.0AT1G")</f>
        <v>SMF8.0AT1G</v>
      </c>
      <c r="B567" t="str">
        <f t="shared" si="14"/>
        <v>SMF5.0AT1/D (91.0kB)</v>
      </c>
      <c r="C567" t="s">
        <v>168</v>
      </c>
      <c r="D567" t="s">
        <v>214</v>
      </c>
      <c r="E567" t="s">
        <v>136</v>
      </c>
      <c r="F567" t="s">
        <v>175</v>
      </c>
      <c r="G567" t="s">
        <v>627</v>
      </c>
      <c r="H567" t="s">
        <v>311</v>
      </c>
      <c r="I567" t="s">
        <v>506</v>
      </c>
      <c r="J567" t="s">
        <v>177</v>
      </c>
      <c r="K567" t="s">
        <v>240</v>
      </c>
      <c r="L567" t="s">
        <v>673</v>
      </c>
      <c r="M567" t="s">
        <v>674</v>
      </c>
    </row>
    <row r="568" spans="1:13" ht="12.75">
      <c r="A568" t="str">
        <f>HYPERLINK("http://www.onsemi.com/PowerSolutions/product.do?id=SMF9.0AT1G","SMF9.0AT1G")</f>
        <v>SMF9.0AT1G</v>
      </c>
      <c r="B568" t="str">
        <f t="shared" si="14"/>
        <v>SMF5.0AT1/D (91.0kB)</v>
      </c>
      <c r="C568" t="s">
        <v>168</v>
      </c>
      <c r="D568" t="s">
        <v>214</v>
      </c>
      <c r="E568" t="s">
        <v>137</v>
      </c>
      <c r="F568" t="s">
        <v>175</v>
      </c>
      <c r="G568" t="s">
        <v>634</v>
      </c>
      <c r="H568" t="s">
        <v>311</v>
      </c>
      <c r="I568" t="s">
        <v>512</v>
      </c>
      <c r="J568" t="s">
        <v>177</v>
      </c>
      <c r="K568" t="s">
        <v>513</v>
      </c>
      <c r="L568" t="s">
        <v>673</v>
      </c>
      <c r="M568" t="s">
        <v>674</v>
      </c>
    </row>
    <row r="569" spans="1:13" ht="12.75">
      <c r="A569" t="str">
        <f>HYPERLINK("http://www.onsemi.com/PowerSolutions/product.do?id=SMS05CT1G","SMS05CT1G")</f>
        <v>SMS05CT1G</v>
      </c>
      <c r="B569" t="str">
        <f>HYPERLINK("http://www.onsemi.com/pub/Collateral/SMS05C-D.PDF","SMS05C/D (109.0kB)")</f>
        <v>SMS05C/D (109.0kB)</v>
      </c>
      <c r="C569" t="s">
        <v>168</v>
      </c>
      <c r="D569" t="s">
        <v>214</v>
      </c>
      <c r="E569" t="s">
        <v>99</v>
      </c>
      <c r="F569" t="s">
        <v>175</v>
      </c>
      <c r="H569" t="s">
        <v>776</v>
      </c>
      <c r="I569" t="s">
        <v>176</v>
      </c>
      <c r="J569" t="s">
        <v>176</v>
      </c>
      <c r="K569" t="s">
        <v>219</v>
      </c>
      <c r="L569" t="s">
        <v>138</v>
      </c>
      <c r="M569" t="s">
        <v>342</v>
      </c>
    </row>
    <row r="570" spans="1:13" ht="12.75">
      <c r="A570" t="str">
        <f>HYPERLINK("http://www.onsemi.com/PowerSolutions/product.do?id=SMS05T1G","SMS05T1G")</f>
        <v>SMS05T1G</v>
      </c>
      <c r="B570" t="str">
        <f>HYPERLINK("http://www.onsemi.com/pub/Collateral/SMS05T1-D.PDF","SMS05T1/D (52.0kB)")</f>
        <v>SMS05T1/D (52.0kB)</v>
      </c>
      <c r="C570" t="s">
        <v>168</v>
      </c>
      <c r="D570" t="s">
        <v>214</v>
      </c>
      <c r="E570" t="s">
        <v>139</v>
      </c>
      <c r="F570" t="s">
        <v>175</v>
      </c>
      <c r="G570" t="s">
        <v>140</v>
      </c>
      <c r="H570" t="s">
        <v>776</v>
      </c>
      <c r="I570" t="s">
        <v>176</v>
      </c>
      <c r="J570" t="s">
        <v>247</v>
      </c>
      <c r="K570" t="s">
        <v>141</v>
      </c>
      <c r="L570" t="s">
        <v>213</v>
      </c>
      <c r="M570" t="s">
        <v>342</v>
      </c>
    </row>
    <row r="571" spans="1:13" ht="12.75">
      <c r="A571" t="str">
        <f>HYPERLINK("http://www.onsemi.com/PowerSolutions/product.do?id=SMS12CT1G","SMS12CT1G")</f>
        <v>SMS12CT1G</v>
      </c>
      <c r="B571" t="str">
        <f>HYPERLINK("http://www.onsemi.com/pub/Collateral/SMS05C-D.PDF","SMS05C/D (109.0kB)")</f>
        <v>SMS05C/D (109.0kB)</v>
      </c>
      <c r="C571" t="s">
        <v>168</v>
      </c>
      <c r="D571" t="s">
        <v>214</v>
      </c>
      <c r="E571" t="s">
        <v>99</v>
      </c>
      <c r="F571" t="s">
        <v>175</v>
      </c>
      <c r="H571" t="s">
        <v>776</v>
      </c>
      <c r="I571" t="s">
        <v>327</v>
      </c>
      <c r="J571" t="s">
        <v>177</v>
      </c>
      <c r="K571" t="s">
        <v>771</v>
      </c>
      <c r="L571" t="s">
        <v>138</v>
      </c>
      <c r="M571" t="s">
        <v>342</v>
      </c>
    </row>
    <row r="572" spans="1:13" ht="12.75">
      <c r="A572" t="str">
        <f>HYPERLINK("http://www.onsemi.com/PowerSolutions/product.do?id=SMS12T1G","SMS12T1G")</f>
        <v>SMS12T1G</v>
      </c>
      <c r="B572" t="str">
        <f>HYPERLINK("http://www.onsemi.com/pub/Collateral/SMS05T1-D.PDF","SMS05T1/D (52.0kB)")</f>
        <v>SMS05T1/D (52.0kB)</v>
      </c>
      <c r="C572" t="s">
        <v>168</v>
      </c>
      <c r="D572" t="s">
        <v>214</v>
      </c>
      <c r="E572" t="s">
        <v>142</v>
      </c>
      <c r="F572" t="s">
        <v>175</v>
      </c>
      <c r="G572" t="s">
        <v>143</v>
      </c>
      <c r="H572" t="s">
        <v>776</v>
      </c>
      <c r="I572" t="s">
        <v>327</v>
      </c>
      <c r="J572" t="s">
        <v>177</v>
      </c>
      <c r="K572" t="s">
        <v>771</v>
      </c>
      <c r="L572" t="s">
        <v>213</v>
      </c>
      <c r="M572" t="s">
        <v>144</v>
      </c>
    </row>
    <row r="573" spans="1:13" ht="12.75">
      <c r="A573" t="str">
        <f>HYPERLINK("http://www.onsemi.com/PowerSolutions/product.do?id=SMS15CT1G","SMS15CT1G")</f>
        <v>SMS15CT1G</v>
      </c>
      <c r="B573" t="str">
        <f>HYPERLINK("http://www.onsemi.com/pub/Collateral/SMS05C-D.PDF","SMS05C/D (109.0kB)")</f>
        <v>SMS05C/D (109.0kB)</v>
      </c>
      <c r="C573" t="s">
        <v>168</v>
      </c>
      <c r="D573" t="s">
        <v>214</v>
      </c>
      <c r="E573" t="s">
        <v>99</v>
      </c>
      <c r="F573" t="s">
        <v>175</v>
      </c>
      <c r="H573" t="s">
        <v>776</v>
      </c>
      <c r="I573" t="s">
        <v>235</v>
      </c>
      <c r="J573" t="s">
        <v>177</v>
      </c>
      <c r="K573" t="s">
        <v>111</v>
      </c>
      <c r="L573" t="s">
        <v>138</v>
      </c>
      <c r="M573" t="s">
        <v>145</v>
      </c>
    </row>
    <row r="574" spans="1:13" ht="12.75">
      <c r="A574" t="str">
        <f>HYPERLINK("http://www.onsemi.com/PowerSolutions/product.do?id=SMS15T1G","SMS15T1G")</f>
        <v>SMS15T1G</v>
      </c>
      <c r="B574" t="str">
        <f>HYPERLINK("http://www.onsemi.com/pub/Collateral/SMS05T1-D.PDF","SMS05T1/D (52.0kB)")</f>
        <v>SMS05T1/D (52.0kB)</v>
      </c>
      <c r="C574" t="s">
        <v>168</v>
      </c>
      <c r="D574" t="s">
        <v>214</v>
      </c>
      <c r="E574" t="s">
        <v>146</v>
      </c>
      <c r="F574" t="s">
        <v>175</v>
      </c>
      <c r="G574" t="s">
        <v>421</v>
      </c>
      <c r="H574" t="s">
        <v>776</v>
      </c>
      <c r="I574" t="s">
        <v>235</v>
      </c>
      <c r="J574" t="s">
        <v>177</v>
      </c>
      <c r="K574" t="s">
        <v>111</v>
      </c>
      <c r="L574" t="s">
        <v>213</v>
      </c>
      <c r="M574" t="s">
        <v>342</v>
      </c>
    </row>
    <row r="575" spans="1:13" ht="12.75">
      <c r="A575" t="str">
        <f>HYPERLINK("http://www.onsemi.com/PowerSolutions/product.do?id=SMS24CT1G","SMS24CT1G")</f>
        <v>SMS24CT1G</v>
      </c>
      <c r="B575" t="str">
        <f>HYPERLINK("http://www.onsemi.com/pub/Collateral/SMS05C-D.PDF","SMS05C/D (109.0kB)")</f>
        <v>SMS05C/D (109.0kB)</v>
      </c>
      <c r="C575" t="s">
        <v>168</v>
      </c>
      <c r="D575" t="s">
        <v>214</v>
      </c>
      <c r="E575" t="s">
        <v>99</v>
      </c>
      <c r="F575" t="s">
        <v>175</v>
      </c>
      <c r="H575" t="s">
        <v>776</v>
      </c>
      <c r="I575" t="s">
        <v>251</v>
      </c>
      <c r="J575" t="s">
        <v>177</v>
      </c>
      <c r="K575" t="s">
        <v>118</v>
      </c>
      <c r="L575" t="s">
        <v>138</v>
      </c>
      <c r="M575" t="s">
        <v>342</v>
      </c>
    </row>
    <row r="576" spans="1:13" ht="12.75">
      <c r="A576" t="str">
        <f>HYPERLINK("http://www.onsemi.com/PowerSolutions/product.do?id=SMS24T1G","SMS24T1G")</f>
        <v>SMS24T1G</v>
      </c>
      <c r="B576" t="str">
        <f>HYPERLINK("http://www.onsemi.com/pub/Collateral/SMS05T1-D.PDF","SMS05T1/D (52.0kB)")</f>
        <v>SMS05T1/D (52.0kB)</v>
      </c>
      <c r="C576" t="s">
        <v>168</v>
      </c>
      <c r="D576" t="s">
        <v>214</v>
      </c>
      <c r="E576" t="s">
        <v>147</v>
      </c>
      <c r="F576" t="s">
        <v>175</v>
      </c>
      <c r="G576" t="s">
        <v>148</v>
      </c>
      <c r="H576" t="s">
        <v>776</v>
      </c>
      <c r="I576" t="s">
        <v>251</v>
      </c>
      <c r="J576" t="s">
        <v>177</v>
      </c>
      <c r="K576" t="s">
        <v>118</v>
      </c>
      <c r="L576" t="s">
        <v>213</v>
      </c>
      <c r="M576" t="s">
        <v>149</v>
      </c>
    </row>
    <row r="577" spans="1:13" ht="12.75">
      <c r="A577" t="str">
        <f>HYPERLINK("http://www.onsemi.com/PowerSolutions/product.do?id=SRDA05-4R2G","SRDA05-4R2G")</f>
        <v>SRDA05-4R2G</v>
      </c>
      <c r="B577" t="str">
        <f>HYPERLINK("http://www.onsemi.com/pub/Collateral/SRDA05-4R2-D.PDF","SRDA05-4R2/D (93.0kB)")</f>
        <v>SRDA05-4R2/D (93.0kB)</v>
      </c>
      <c r="C577" t="s">
        <v>168</v>
      </c>
      <c r="D577" t="s">
        <v>214</v>
      </c>
      <c r="E577" t="s">
        <v>729</v>
      </c>
      <c r="L577" t="s">
        <v>731</v>
      </c>
      <c r="M577" t="s">
        <v>150</v>
      </c>
    </row>
    <row r="578" spans="1:13" ht="12.75">
      <c r="A578" t="str">
        <f>HYPERLINK("http://www.onsemi.com/PowerSolutions/product.do?id=UESD3.3DT5G","UESD3.3DT5G")</f>
        <v>UESD3.3DT5G</v>
      </c>
      <c r="B578" t="str">
        <f>HYPERLINK("http://www.onsemi.com/pub/Collateral/UESD3.3DT5G-D.PDF","UESD3.3DT5G/D (76.0kB)")</f>
        <v>UESD3.3DT5G/D (76.0kB)</v>
      </c>
      <c r="C578" t="s">
        <v>168</v>
      </c>
      <c r="D578" t="s">
        <v>214</v>
      </c>
      <c r="E578" t="s">
        <v>151</v>
      </c>
      <c r="F578" t="s">
        <v>175</v>
      </c>
      <c r="G578" t="s">
        <v>176</v>
      </c>
      <c r="I578" t="s">
        <v>185</v>
      </c>
      <c r="J578" t="s">
        <v>177</v>
      </c>
      <c r="L578" t="s">
        <v>181</v>
      </c>
      <c r="M578" t="s">
        <v>742</v>
      </c>
    </row>
    <row r="579" spans="1:13" ht="12.75">
      <c r="A579" t="str">
        <f>HYPERLINK("http://www.onsemi.com/PowerSolutions/product.do?id=UESD5.0DT5G","UESD5.0DT5G")</f>
        <v>UESD5.0DT5G</v>
      </c>
      <c r="B579" t="str">
        <f>HYPERLINK("http://www.onsemi.com/pub/Collateral/UESD3.3DT5G-D.PDF","UESD3.3DT5G/D (76.0kB)")</f>
        <v>UESD3.3DT5G/D (76.0kB)</v>
      </c>
      <c r="C579" t="s">
        <v>168</v>
      </c>
      <c r="D579" t="s">
        <v>214</v>
      </c>
      <c r="E579" t="s">
        <v>152</v>
      </c>
      <c r="F579" t="s">
        <v>175</v>
      </c>
      <c r="G579" t="s">
        <v>358</v>
      </c>
      <c r="I579" t="s">
        <v>176</v>
      </c>
      <c r="J579" t="s">
        <v>195</v>
      </c>
      <c r="L579" t="s">
        <v>181</v>
      </c>
      <c r="M579" t="s">
        <v>742</v>
      </c>
    </row>
    <row r="580" spans="1:13" ht="12.75">
      <c r="A580" t="str">
        <f>HYPERLINK("http://www.onsemi.com/PowerSolutions/product.do?id=UESD6.0DT5G","UESD6.0DT5G")</f>
        <v>UESD6.0DT5G</v>
      </c>
      <c r="B580" t="str">
        <f>HYPERLINK("http://www.onsemi.com/pub/Collateral/UESD3.3DT5G-D.PDF","UESD3.3DT5G/D (76.0kB)")</f>
        <v>UESD3.3DT5G/D (76.0kB)</v>
      </c>
      <c r="C580" t="s">
        <v>168</v>
      </c>
      <c r="D580" t="s">
        <v>214</v>
      </c>
      <c r="E580" t="s">
        <v>153</v>
      </c>
      <c r="F580" t="s">
        <v>175</v>
      </c>
      <c r="G580" t="s">
        <v>194</v>
      </c>
      <c r="I580" t="s">
        <v>486</v>
      </c>
      <c r="J580" t="s">
        <v>195</v>
      </c>
      <c r="L580" t="s">
        <v>181</v>
      </c>
      <c r="M580" t="s">
        <v>154</v>
      </c>
    </row>
  </sheetData>
  <hyperlinks>
    <hyperlink ref="A2:B580" r:id="rId1" display="http://www.bdtic.com/ON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瞬态电压抑制器 - BDTIC 半导体事业部代理ON 安森美瞬态抑制二极管 – 浪涌抑制二极管</dc:title>
  <dc:subject>瞬态抑制二极管 – 浪涌抑制二极管</dc:subject>
  <dc:creator>BDTIC 半导体事业部</dc:creator>
  <cp:keywords>瞬态电压抑制器</cp:keywords>
  <dc:description>安森美半导体提供瞬态电压抑制器(TVS)器件，用于抑制瞬态浪涌。http://www.BDTIC.com/ON</dc:description>
  <cp:lastModifiedBy>BDTIC</cp:lastModifiedBy>
  <dcterms:modified xsi:type="dcterms:W3CDTF">2002-01-13T01:59:37Z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