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15225" windowHeight="8820" activeTab="0"/>
  </bookViews>
  <sheets>
    <sheet name="Audio Transistors" sheetId="1" r:id="rId1"/>
  </sheets>
  <definedNames/>
  <calcPr fullCalcOnLoad="1"/>
</workbook>
</file>

<file path=xl/sharedStrings.xml><?xml version="1.0" encoding="utf-8"?>
<sst xmlns="http://schemas.openxmlformats.org/spreadsheetml/2006/main" count="1454" uniqueCount="167">
  <si>
    <t>Product</t>
  </si>
  <si>
    <t>Datasheet</t>
  </si>
  <si>
    <t>Pb-free</t>
  </si>
  <si>
    <t>Status</t>
  </si>
  <si>
    <t>Description</t>
  </si>
  <si>
    <t>IC Max (A)</t>
  </si>
  <si>
    <t>VCEO(sus) Min (V)</t>
  </si>
  <si>
    <t>hFE Min</t>
  </si>
  <si>
    <t>hFE Max</t>
  </si>
  <si>
    <t>fT Min (MHz)</t>
  </si>
  <si>
    <t>PTM Max (W)</t>
  </si>
  <si>
    <t>Polarity</t>
  </si>
  <si>
    <t>Package</t>
  </si>
  <si>
    <t>Price</t>
  </si>
  <si>
    <t>Y</t>
  </si>
  <si>
    <t>Active</t>
  </si>
  <si>
    <t>1 W High Current PNP Transistor</t>
  </si>
  <si>
    <t>2</t>
  </si>
  <si>
    <t>50</t>
  </si>
  <si>
    <t>70</t>
  </si>
  <si>
    <t>240</t>
  </si>
  <si>
    <t/>
  </si>
  <si>
    <t>1.5</t>
  </si>
  <si>
    <t>PNP</t>
  </si>
  <si>
    <t>TO-92 (TO-226) 7.87mm Body Height 1Watt</t>
  </si>
  <si>
    <t>$0.1467</t>
  </si>
  <si>
    <t>N</t>
  </si>
  <si>
    <t>Bipolar Power NPN, 10 A, 80 V</t>
  </si>
  <si>
    <t>10</t>
  </si>
  <si>
    <t>80</t>
  </si>
  <si>
    <t>20</t>
  </si>
  <si>
    <t>NPN</t>
  </si>
  <si>
    <t>TO-220 3 LEAD STANDARD</t>
  </si>
  <si>
    <t>$0.56</t>
  </si>
  <si>
    <t>$0.4667</t>
  </si>
  <si>
    <t>Bipolar Power PNP, 10 A, 80 V</t>
  </si>
  <si>
    <t>40</t>
  </si>
  <si>
    <t>Bipolar Power NPN, 15 A, 140 V</t>
  </si>
  <si>
    <t>15</t>
  </si>
  <si>
    <t>140</t>
  </si>
  <si>
    <t>25</t>
  </si>
  <si>
    <t>150</t>
  </si>
  <si>
    <t>200</t>
  </si>
  <si>
    <t>TO-204 (TO-3)</t>
  </si>
  <si>
    <t>$1.92</t>
  </si>
  <si>
    <t>Bipolar Power PNP, 15 A, 140 V</t>
  </si>
  <si>
    <t>Bipolar Power NPN, 20 A, 140 V</t>
  </si>
  <si>
    <t>250</t>
  </si>
  <si>
    <t>$1.8666</t>
  </si>
  <si>
    <t>Bipolar Power PNP, 20 A, 140 V</t>
  </si>
  <si>
    <t>Bipolar Power NPN, 10 A, 250 V</t>
  </si>
  <si>
    <t>100</t>
  </si>
  <si>
    <t>$2.0</t>
  </si>
  <si>
    <t>Bipolar Power NPN, 15 A, 120 V</t>
  </si>
  <si>
    <t>120</t>
  </si>
  <si>
    <t>1</t>
  </si>
  <si>
    <t>180</t>
  </si>
  <si>
    <t>$1.1333</t>
  </si>
  <si>
    <t>Bipolar Power PNP, 15 A, 120 V</t>
  </si>
  <si>
    <t>$1.3066</t>
  </si>
  <si>
    <t>Bipolar Power NPN, 16 A, 200 V</t>
  </si>
  <si>
    <t>16</t>
  </si>
  <si>
    <t>60</t>
  </si>
  <si>
    <t>5</t>
  </si>
  <si>
    <t>$2.3333</t>
  </si>
  <si>
    <t>$2.1733</t>
  </si>
  <si>
    <t>Bipolar Power PNP, 16 A, 200 V</t>
  </si>
  <si>
    <t>Bipolar Power NPN, 16 A, 250 V</t>
  </si>
  <si>
    <t>4</t>
  </si>
  <si>
    <t>Bipolar Power PNP, 16 A, 250 V</t>
  </si>
  <si>
    <t>75</t>
  </si>
  <si>
    <t>&lt;a href="/PowerSolutions/locateSalesSupport.do"&gt;Contact Sales Office&lt;/a&gt;</t>
  </si>
  <si>
    <t>&lt;span id="price_MJ21194G"&gt;&lt;a href="javascript:getOnlinePrice('MJ21194G');"&gt;Price&lt;/a&gt;&lt;/span&gt;</t>
  </si>
  <si>
    <t>Bipolar Power NPN, 4 A, 100 V</t>
  </si>
  <si>
    <t>12.5</t>
  </si>
  <si>
    <t>DPAK 4 LEAD Single Gauge Surface Mount</t>
  </si>
  <si>
    <t>$0.2533</t>
  </si>
  <si>
    <t>$0.3733</t>
  </si>
  <si>
    <t>Bipolar Power PNP, 4 A, 100 V</t>
  </si>
  <si>
    <t>DPAK_x0012_3 (SINGLE GAUGE)</t>
  </si>
  <si>
    <t>Bipolar Power NPN, 8 A, 80 V</t>
  </si>
  <si>
    <t>8</t>
  </si>
  <si>
    <t>&lt;span id="price_MJD44H11T4G"&gt;&lt;a href="javascript:getOnlinePrice('MJD44H11T4G');"&gt;Price&lt;/a&gt;&lt;/span&gt;</t>
  </si>
  <si>
    <t>Bipolar Power PNP, 8 A, 80 V</t>
  </si>
  <si>
    <t>$0.4533</t>
  </si>
  <si>
    <t>$0.2493</t>
  </si>
  <si>
    <t>Bipolar Power NPN, 8 A, 120 V</t>
  </si>
  <si>
    <t>30</t>
  </si>
  <si>
    <t>Bipolar Power PNP, 8 A, 120 V</t>
  </si>
  <si>
    <t>&lt;span id="price_MJE15029G"&gt;&lt;a href="javascript:getOnlinePrice('MJE15029G');"&gt;Price&lt;/a&gt;&lt;/span&gt;</t>
  </si>
  <si>
    <t>Bipolar Power NPN, 8 A, 150 V</t>
  </si>
  <si>
    <t>&lt;span id="price_MJE15030G"&gt;&lt;a href="javascript:getOnlinePrice('MJE15030G');"&gt;Price&lt;/a&gt;&lt;/span&gt;</t>
  </si>
  <si>
    <t>Bipolar Power PNP, 8 A, 150 V</t>
  </si>
  <si>
    <t>&lt;span id="price_MJE15031G"&gt;&lt;a href="javascript:getOnlinePrice('MJE15031G');"&gt;Price&lt;/a&gt;&lt;/span&gt;</t>
  </si>
  <si>
    <t>Bipolar Power NPN, 8 A, 250 V</t>
  </si>
  <si>
    <t>&lt;span id="price_MJE15032G"&gt;&lt;a href="javascript:getOnlinePrice('MJE15032G');"&gt;Price&lt;/a&gt;&lt;/span&gt;</t>
  </si>
  <si>
    <t>Bipolar Power PNP, 8 A, 250 V</t>
  </si>
  <si>
    <t>&lt;span id="price_MJE15033G"&gt;&lt;a href="javascript:getOnlinePrice('MJE15033G');"&gt;Price&lt;/a&gt;&lt;/span&gt;</t>
  </si>
  <si>
    <t>Bipolar Power NPN, 4 A, 350 V</t>
  </si>
  <si>
    <t>350</t>
  </si>
  <si>
    <t>$0.42</t>
  </si>
  <si>
    <t>Bipolar Power PNP, 4 A, 350 V</t>
  </si>
  <si>
    <t>&lt;span id="price_MJE15035G"&gt;&lt;a href="javascript:getOnlinePrice('MJE15035G');"&gt;Price&lt;/a&gt;&lt;/span&gt;</t>
  </si>
  <si>
    <t>TO-225</t>
  </si>
  <si>
    <t>$0.1933</t>
  </si>
  <si>
    <t>36</t>
  </si>
  <si>
    <t>TO-220 3 LEAD FULLPAK</t>
  </si>
  <si>
    <t>&lt;span id="price_MJF15030G"&gt;&lt;a href="javascript:getOnlinePrice('MJF15030G');"&gt;Price&lt;/a&gt;&lt;/span&gt;</t>
  </si>
  <si>
    <t>&lt;span id="price_MJF15031G"&gt;&lt;a href="javascript:getOnlinePrice('MJF15031G');"&gt;Price&lt;/a&gt;&lt;/span&gt;</t>
  </si>
  <si>
    <t>Bipolar Power NPN, 10 A, 100 V</t>
  </si>
  <si>
    <t>3000</t>
  </si>
  <si>
    <t>15000</t>
  </si>
  <si>
    <t>&lt;span id="price_MJF6388G"&gt;&lt;a href="javascript:getOnlinePrice('MJF6388G');"&gt;Price&lt;/a&gt;&lt;/span&gt;</t>
  </si>
  <si>
    <t>Bipolar Power PNP, 10 A, 100 V</t>
  </si>
  <si>
    <t>$0.7333</t>
  </si>
  <si>
    <t>Bipolar Power PNP, 15 A, 260 V</t>
  </si>
  <si>
    <t>260</t>
  </si>
  <si>
    <t>TO-3PBL (TO-264)</t>
  </si>
  <si>
    <t>$1.8533</t>
  </si>
  <si>
    <t>16A 250V 200W PNP Audio Output Transistors</t>
  </si>
  <si>
    <t>&lt;span id="price_MJL21193G"&gt;&lt;a href="javascript:getOnlinePrice('MJL21193G');"&gt;Price&lt;/a&gt;&lt;/span&gt;</t>
  </si>
  <si>
    <t>16A, 250V, 200W NPN Audio Output Transistor</t>
  </si>
  <si>
    <t>&lt;span id="price_MJL21194G"&gt;&lt;a href="javascript:getOnlinePrice('MJL21194G');"&gt;Price&lt;/a&gt;&lt;/span&gt;</t>
  </si>
  <si>
    <t>&lt;span id="price_MJL21195G"&gt;&lt;a href="javascript:getOnlinePrice('MJL21195G');"&gt;Price&lt;/a&gt;&lt;/span&gt;</t>
  </si>
  <si>
    <t>$2.2666</t>
  </si>
  <si>
    <t>Bipolar Power NPN, 15 A, 260 V</t>
  </si>
  <si>
    <t>&lt;span id="price_MJL3281AG"&gt;&lt;a href="javascript:getOnlinePrice('MJL3281AG');"&gt;Price&lt;/a&gt;&lt;/span&gt;</t>
  </si>
  <si>
    <t>Bipolar Power NPN</t>
  </si>
  <si>
    <t>35</t>
  </si>
  <si>
    <t>230</t>
  </si>
  <si>
    <t>&lt;span id="price_MJL4281AG"&gt;&lt;a href="javascript:getOnlinePrice('MJL4281AG');"&gt;Price&lt;/a&gt;&lt;/span&gt;</t>
  </si>
  <si>
    <t>Bipolar Power PNP</t>
  </si>
  <si>
    <t>&lt;span id="price_MJL4302AG"&gt;&lt;a href="javascript:getOnlinePrice('MJL4302AG');"&gt;Price&lt;/a&gt;&lt;/span&gt;</t>
  </si>
  <si>
    <t>Bipolar Power PNP, 15 A, 230 V</t>
  </si>
  <si>
    <t>TO-247</t>
  </si>
  <si>
    <t>$1.7466</t>
  </si>
  <si>
    <t>$1.6666</t>
  </si>
  <si>
    <t>$2.0666</t>
  </si>
  <si>
    <t>16A 250V 200W NPN Audio Output Transistors</t>
  </si>
  <si>
    <t>&lt;span id="price_MJW21195G"&gt;&lt;a href="javascript:getOnlinePrice('MJW21195G');"&gt;Price&lt;/a&gt;&lt;/span&gt;</t>
  </si>
  <si>
    <t>&lt;span id="price_MJW21196G"&gt;&lt;a href="javascript:getOnlinePrice('MJW21196G');"&gt;Price&lt;/a&gt;&lt;/span&gt;</t>
  </si>
  <si>
    <t>Bipolar Power NPN, 15 A, 230 V</t>
  </si>
  <si>
    <t>180 W NPN ThermalTrak" Transistor</t>
  </si>
  <si>
    <t>TO-264, 5-Lead</t>
  </si>
  <si>
    <t>$1.9333</t>
  </si>
  <si>
    <t>180 W PNP ThermalTrak" Transistor</t>
  </si>
  <si>
    <t>&lt;span id="price_NJL0302DG"&gt;&lt;a href="javascript:getOnlinePrice('NJL0302DG');"&gt;Price&lt;/a&gt;&lt;/span&gt;</t>
  </si>
  <si>
    <t>200 W PNP ThermalTrak" Transistor</t>
  </si>
  <si>
    <t>&lt;span id="price_NJL1302DG"&gt;&lt;a href="javascript:getOnlinePrice('NJL1302DG');"&gt;Price&lt;/a&gt;&lt;/span&gt;</t>
  </si>
  <si>
    <t>200 W NPN ThermalTrak" Transistor</t>
  </si>
  <si>
    <t>&lt;span id="price_NJL3281DG"&gt;&lt;a href="javascript:getOnlinePrice('NJL3281DG');"&gt;Price&lt;/a&gt;&lt;/span&gt;</t>
  </si>
  <si>
    <t>250 W NPN ThermalTrak" Transistor</t>
  </si>
  <si>
    <t>$2.9333</t>
  </si>
  <si>
    <t>250 W PNP ThermalTrak" Transistor</t>
  </si>
  <si>
    <t>150W TO-3P NPN Sustained Beta Audio Output Transistor</t>
  </si>
  <si>
    <t>TO-3P-3LD</t>
  </si>
  <si>
    <t>&lt;span id="price_NJW0281G"&gt;&lt;a href="javascript:getOnlinePrice('NJW0281G');"&gt;Price&lt;/a&gt;&lt;/span&gt;</t>
  </si>
  <si>
    <t>150W TO-3P PNP Sustained Beta Audio Output Transistor</t>
  </si>
  <si>
    <t>&lt;span id="price_NJW0302G"&gt;&lt;a href="javascript:getOnlinePrice('NJW0302G');"&gt;Price&lt;/a&gt;&lt;/span&gt;</t>
  </si>
  <si>
    <t>200W TO-3P PNP Sustained Beta Audio Output Transistor</t>
  </si>
  <si>
    <t>&lt;span id="price_NJW1302G"&gt;&lt;a href="javascript:getOnlinePrice('NJW1302G');"&gt;Price&lt;/a&gt;&lt;/span&gt;</t>
  </si>
  <si>
    <t>200W PNP Medium Frequency TO-3P Audio Output Transistor</t>
  </si>
  <si>
    <t>200W NPN Medium Frequency TO-3P Audio Output Transistor</t>
  </si>
  <si>
    <t>&lt;span id="price_NJW21194G"&gt;&lt;a href="javascript:getOnlinePrice('NJW21194G');"&gt;Price&lt;/a&gt;&lt;/span&gt;</t>
  </si>
  <si>
    <t>200W TO-3P NPN Sustained Beta Audio Output Transistor</t>
  </si>
  <si>
    <t>&lt;span id="price_NJW3281G"&gt;&lt;a href="javascript:getOnlinePrice('NJW3281G');"&gt;Price&lt;/a&gt;&lt;/span&gt;</t>
  </si>
  <si>
    <t>Bipolar Power PNP, 15 A, 120 V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</si>
</sst>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6.28125" style="0" bestFit="1" customWidth="1"/>
    <col min="2" max="2" width="22.00390625" style="0" bestFit="1" customWidth="1"/>
    <col min="3" max="3" width="8.28125" style="0" bestFit="1" customWidth="1"/>
    <col min="4" max="4" width="7.28125" style="0" bestFit="1" customWidth="1"/>
    <col min="5" max="5" width="58.8515625" style="0" bestFit="1" customWidth="1"/>
    <col min="6" max="6" width="11.140625" style="0" bestFit="1" customWidth="1"/>
    <col min="7" max="7" width="18.7109375" style="0" bestFit="1" customWidth="1"/>
    <col min="8" max="8" width="9.00390625" style="0" bestFit="1" customWidth="1"/>
    <col min="9" max="9" width="9.57421875" style="0" bestFit="1" customWidth="1"/>
    <col min="10" max="10" width="13.140625" style="0" bestFit="1" customWidth="1"/>
    <col min="11" max="11" width="14.140625" style="0" bestFit="1" customWidth="1"/>
    <col min="12" max="12" width="8.7109375" style="0" bestFit="1" customWidth="1"/>
    <col min="13" max="13" width="41.57421875" style="0" bestFit="1" customWidth="1"/>
    <col min="14" max="14" width="99.421875" style="0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t="str">
        <f>HYPERLINK("http://www.onsemi.com/PowerSolutions/product.do?id=2SA1020RLRAG","2SA1020RLRAG")</f>
        <v>2SA1020RLRAG</v>
      </c>
      <c r="B2" t="str">
        <f>HYPERLINK("http://www.onsemi.com/pub/Collateral/2SA1020-D.PDF","2SA1020/D (52.0kB)")</f>
        <v>2SA1020/D (52.0kB)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K2" t="s">
        <v>22</v>
      </c>
      <c r="L2" t="s">
        <v>23</v>
      </c>
      <c r="M2" t="s">
        <v>24</v>
      </c>
      <c r="N2" t="s">
        <v>25</v>
      </c>
    </row>
    <row r="3" spans="1:14" ht="12.75">
      <c r="A3" t="str">
        <f>HYPERLINK("http://www.onsemi.com/PowerSolutions/product.do?id=D44H11","D44H11")</f>
        <v>D44H11</v>
      </c>
      <c r="B3" t="str">
        <f>HYPERLINK("http://www.onsemi.com/pub/Collateral/D44H-D.PDF","D44H/D (81.0kB)")</f>
        <v>D44H/D (81.0kB)</v>
      </c>
      <c r="C3" t="s">
        <v>26</v>
      </c>
      <c r="D3" t="s">
        <v>15</v>
      </c>
      <c r="E3" t="s">
        <v>27</v>
      </c>
      <c r="F3" t="s">
        <v>28</v>
      </c>
      <c r="G3" t="s">
        <v>29</v>
      </c>
      <c r="H3" t="s">
        <v>30</v>
      </c>
      <c r="K3" t="s">
        <v>18</v>
      </c>
      <c r="L3" t="s">
        <v>31</v>
      </c>
      <c r="M3" t="s">
        <v>32</v>
      </c>
      <c r="N3" t="s">
        <v>33</v>
      </c>
    </row>
    <row r="4" spans="1:14" ht="12.75">
      <c r="A4" t="str">
        <f>HYPERLINK("http://www.onsemi.com/PowerSolutions/product.do?id=D44H11G","D44H11G")</f>
        <v>D44H11G</v>
      </c>
      <c r="B4" t="str">
        <f>HYPERLINK("http://www.onsemi.com/pub/Collateral/D44H-D.PDF","D44H/D (81.0kB)")</f>
        <v>D44H/D (81.0kB)</v>
      </c>
      <c r="C4" t="s">
        <v>14</v>
      </c>
      <c r="D4" t="s">
        <v>15</v>
      </c>
      <c r="E4" t="s">
        <v>27</v>
      </c>
      <c r="F4" t="s">
        <v>28</v>
      </c>
      <c r="G4" t="s">
        <v>29</v>
      </c>
      <c r="H4" t="s">
        <v>30</v>
      </c>
      <c r="K4" t="s">
        <v>18</v>
      </c>
      <c r="L4" t="s">
        <v>31</v>
      </c>
      <c r="M4" t="s">
        <v>32</v>
      </c>
      <c r="N4" t="s">
        <v>34</v>
      </c>
    </row>
    <row r="5" spans="1:14" ht="12.75">
      <c r="A5" t="str">
        <f>HYPERLINK("http://www.onsemi.com/PowerSolutions/product.do?id=D45H11","D45H11")</f>
        <v>D45H11</v>
      </c>
      <c r="B5" t="str">
        <f>HYPERLINK("http://www.onsemi.com/pub/Collateral/D44H-D.PDF","D44H/D (81.0kB)")</f>
        <v>D44H/D (81.0kB)</v>
      </c>
      <c r="C5" t="s">
        <v>26</v>
      </c>
      <c r="D5" t="s">
        <v>15</v>
      </c>
      <c r="E5" t="s">
        <v>35</v>
      </c>
      <c r="F5" t="s">
        <v>28</v>
      </c>
      <c r="G5" t="s">
        <v>29</v>
      </c>
      <c r="H5" t="s">
        <v>36</v>
      </c>
      <c r="K5" t="s">
        <v>18</v>
      </c>
      <c r="L5" t="s">
        <v>23</v>
      </c>
      <c r="M5" t="s">
        <v>32</v>
      </c>
      <c r="N5" t="s">
        <v>33</v>
      </c>
    </row>
    <row r="6" spans="1:14" ht="12.75">
      <c r="A6" t="str">
        <f>HYPERLINK("http://www.onsemi.com/PowerSolutions/product.do?id=D45H11G","D45H11G")</f>
        <v>D45H11G</v>
      </c>
      <c r="B6" t="str">
        <f>HYPERLINK("http://www.onsemi.com/pub/Collateral/D44H-D.PDF","D44H/D (81.0kB)")</f>
        <v>D44H/D (81.0kB)</v>
      </c>
      <c r="C6" t="s">
        <v>14</v>
      </c>
      <c r="D6" t="s">
        <v>15</v>
      </c>
      <c r="E6" t="s">
        <v>35</v>
      </c>
      <c r="F6" t="s">
        <v>28</v>
      </c>
      <c r="G6" t="s">
        <v>29</v>
      </c>
      <c r="H6" t="s">
        <v>36</v>
      </c>
      <c r="K6" t="s">
        <v>18</v>
      </c>
      <c r="L6" t="s">
        <v>23</v>
      </c>
      <c r="M6" t="s">
        <v>32</v>
      </c>
      <c r="N6" t="s">
        <v>33</v>
      </c>
    </row>
    <row r="7" spans="1:14" ht="12.75">
      <c r="A7" t="str">
        <f>HYPERLINK("http://www.onsemi.com/PowerSolutions/product.do?id=MJ15001G","MJ15001G")</f>
        <v>MJ15001G</v>
      </c>
      <c r="B7" t="str">
        <f>HYPERLINK("http://www.onsemi.com/pub/Collateral/MJ15001-D.PDF","MJ15001/D (71.0kB)")</f>
        <v>MJ15001/D (71.0kB)</v>
      </c>
      <c r="C7" t="s">
        <v>14</v>
      </c>
      <c r="D7" t="s">
        <v>15</v>
      </c>
      <c r="E7" t="s">
        <v>37</v>
      </c>
      <c r="F7" t="s">
        <v>38</v>
      </c>
      <c r="G7" t="s">
        <v>39</v>
      </c>
      <c r="H7" t="s">
        <v>40</v>
      </c>
      <c r="I7" t="s">
        <v>41</v>
      </c>
      <c r="J7" t="s">
        <v>17</v>
      </c>
      <c r="K7" t="s">
        <v>42</v>
      </c>
      <c r="L7" t="s">
        <v>31</v>
      </c>
      <c r="M7" t="s">
        <v>43</v>
      </c>
      <c r="N7" t="s">
        <v>44</v>
      </c>
    </row>
    <row r="8" spans="1:14" ht="12.75">
      <c r="A8" t="str">
        <f>HYPERLINK("http://www.onsemi.com/PowerSolutions/product.do?id=MJ15002G","MJ15002G")</f>
        <v>MJ15002G</v>
      </c>
      <c r="B8" t="str">
        <f>HYPERLINK("http://www.onsemi.com/pub/Collateral/MJ15001-D.PDF","MJ15001/D (71.0kB)")</f>
        <v>MJ15001/D (71.0kB)</v>
      </c>
      <c r="C8" t="s">
        <v>14</v>
      </c>
      <c r="D8" t="s">
        <v>15</v>
      </c>
      <c r="E8" t="s">
        <v>45</v>
      </c>
      <c r="F8" t="s">
        <v>38</v>
      </c>
      <c r="G8" t="s">
        <v>39</v>
      </c>
      <c r="H8" t="s">
        <v>40</v>
      </c>
      <c r="I8" t="s">
        <v>41</v>
      </c>
      <c r="J8" t="s">
        <v>17</v>
      </c>
      <c r="K8" t="s">
        <v>42</v>
      </c>
      <c r="L8" t="s">
        <v>23</v>
      </c>
      <c r="M8" t="s">
        <v>43</v>
      </c>
      <c r="N8" t="s">
        <v>44</v>
      </c>
    </row>
    <row r="9" spans="1:14" ht="12.75">
      <c r="A9" t="str">
        <f>HYPERLINK("http://www.onsemi.com/PowerSolutions/product.do?id=MJ15003","MJ15003")</f>
        <v>MJ15003</v>
      </c>
      <c r="B9" t="str">
        <f>HYPERLINK("http://www.onsemi.com/pub/Collateral/MJ15003-D.PDF","MJ15003/D (60.0kB)")</f>
        <v>MJ15003/D (60.0kB)</v>
      </c>
      <c r="C9" t="s">
        <v>26</v>
      </c>
      <c r="D9" t="s">
        <v>15</v>
      </c>
      <c r="E9" t="s">
        <v>46</v>
      </c>
      <c r="F9" t="s">
        <v>30</v>
      </c>
      <c r="G9" t="s">
        <v>39</v>
      </c>
      <c r="H9" t="s">
        <v>40</v>
      </c>
      <c r="I9" t="s">
        <v>41</v>
      </c>
      <c r="J9" t="s">
        <v>17</v>
      </c>
      <c r="K9" t="s">
        <v>47</v>
      </c>
      <c r="L9" t="s">
        <v>31</v>
      </c>
      <c r="M9" t="s">
        <v>43</v>
      </c>
      <c r="N9" t="s">
        <v>48</v>
      </c>
    </row>
    <row r="10" spans="1:14" ht="12.75">
      <c r="A10" t="str">
        <f>HYPERLINK("http://www.onsemi.com/PowerSolutions/product.do?id=MJ15003G","MJ15003G")</f>
        <v>MJ15003G</v>
      </c>
      <c r="B10" t="str">
        <f>HYPERLINK("http://www.onsemi.com/pub/Collateral/MJ15003-D.PDF","MJ15003/D (60.0kB)")</f>
        <v>MJ15003/D (60.0kB)</v>
      </c>
      <c r="C10" t="s">
        <v>14</v>
      </c>
      <c r="D10" t="s">
        <v>15</v>
      </c>
      <c r="E10" t="s">
        <v>46</v>
      </c>
      <c r="F10" t="s">
        <v>30</v>
      </c>
      <c r="G10" t="s">
        <v>39</v>
      </c>
      <c r="H10" t="s">
        <v>40</v>
      </c>
      <c r="I10" t="s">
        <v>41</v>
      </c>
      <c r="J10" t="s">
        <v>17</v>
      </c>
      <c r="K10" t="s">
        <v>47</v>
      </c>
      <c r="L10" t="s">
        <v>31</v>
      </c>
      <c r="M10" t="s">
        <v>43</v>
      </c>
      <c r="N10" t="s">
        <v>48</v>
      </c>
    </row>
    <row r="11" spans="1:14" ht="12.75">
      <c r="A11" t="str">
        <f>HYPERLINK("http://www.onsemi.com/PowerSolutions/product.do?id=MJ15004","MJ15004")</f>
        <v>MJ15004</v>
      </c>
      <c r="B11" t="str">
        <f>HYPERLINK("http://www.onsemi.com/pub/Collateral/MJ15003-D.PDF","MJ15003/D (60.0kB)")</f>
        <v>MJ15003/D (60.0kB)</v>
      </c>
      <c r="C11" t="s">
        <v>26</v>
      </c>
      <c r="D11" t="s">
        <v>15</v>
      </c>
      <c r="E11" t="s">
        <v>49</v>
      </c>
      <c r="F11" t="s">
        <v>30</v>
      </c>
      <c r="G11" t="s">
        <v>39</v>
      </c>
      <c r="H11" t="s">
        <v>40</v>
      </c>
      <c r="I11" t="s">
        <v>41</v>
      </c>
      <c r="J11" t="s">
        <v>17</v>
      </c>
      <c r="K11" t="s">
        <v>47</v>
      </c>
      <c r="L11" t="s">
        <v>23</v>
      </c>
      <c r="M11" t="s">
        <v>43</v>
      </c>
      <c r="N11" t="s">
        <v>48</v>
      </c>
    </row>
    <row r="12" spans="1:14" ht="12.75">
      <c r="A12" t="str">
        <f>HYPERLINK("http://www.onsemi.com/PowerSolutions/product.do?id=MJ15004G","MJ15004G")</f>
        <v>MJ15004G</v>
      </c>
      <c r="B12" t="str">
        <f>HYPERLINK("http://www.onsemi.com/pub/Collateral/MJ15003-D.PDF","MJ15003/D (60.0kB)")</f>
        <v>MJ15003/D (60.0kB)</v>
      </c>
      <c r="C12" t="s">
        <v>14</v>
      </c>
      <c r="D12" t="s">
        <v>15</v>
      </c>
      <c r="E12" t="s">
        <v>49</v>
      </c>
      <c r="F12" t="s">
        <v>30</v>
      </c>
      <c r="G12" t="s">
        <v>39</v>
      </c>
      <c r="H12" t="s">
        <v>40</v>
      </c>
      <c r="I12" t="s">
        <v>41</v>
      </c>
      <c r="J12" t="s">
        <v>17</v>
      </c>
      <c r="K12" t="s">
        <v>47</v>
      </c>
      <c r="L12" t="s">
        <v>23</v>
      </c>
      <c r="M12" t="s">
        <v>43</v>
      </c>
      <c r="N12" t="s">
        <v>48</v>
      </c>
    </row>
    <row r="13" spans="1:14" ht="12.75">
      <c r="A13" t="str">
        <f>HYPERLINK("http://www.onsemi.com/PowerSolutions/product.do?id=MJ15011","MJ15011")</f>
        <v>MJ15011</v>
      </c>
      <c r="B13" t="str">
        <f>HYPERLINK("http://www.onsemi.com/pub/Collateral/MJ15011-D.PDF","MJ15011/D (61.0kB)")</f>
        <v>MJ15011/D (61.0kB)</v>
      </c>
      <c r="C13" t="s">
        <v>26</v>
      </c>
      <c r="D13" t="s">
        <v>15</v>
      </c>
      <c r="E13" t="s">
        <v>50</v>
      </c>
      <c r="F13" t="s">
        <v>28</v>
      </c>
      <c r="G13" t="s">
        <v>47</v>
      </c>
      <c r="H13" t="s">
        <v>30</v>
      </c>
      <c r="I13" t="s">
        <v>51</v>
      </c>
      <c r="K13" t="s">
        <v>42</v>
      </c>
      <c r="L13" t="s">
        <v>31</v>
      </c>
      <c r="M13" t="s">
        <v>43</v>
      </c>
      <c r="N13" t="s">
        <v>52</v>
      </c>
    </row>
    <row r="14" spans="1:14" ht="12.75">
      <c r="A14" t="str">
        <f>HYPERLINK("http://www.onsemi.com/PowerSolutions/product.do?id=MJ15011G","MJ15011G")</f>
        <v>MJ15011G</v>
      </c>
      <c r="B14" t="str">
        <f>HYPERLINK("http://www.onsemi.com/pub/Collateral/MJ15011-D.PDF","MJ15011/D (61.0kB)")</f>
        <v>MJ15011/D (61.0kB)</v>
      </c>
      <c r="C14" t="s">
        <v>14</v>
      </c>
      <c r="D14" t="s">
        <v>15</v>
      </c>
      <c r="E14" t="s">
        <v>50</v>
      </c>
      <c r="F14" t="s">
        <v>28</v>
      </c>
      <c r="G14" t="s">
        <v>47</v>
      </c>
      <c r="H14" t="s">
        <v>30</v>
      </c>
      <c r="I14" t="s">
        <v>51</v>
      </c>
      <c r="K14" t="s">
        <v>42</v>
      </c>
      <c r="L14" t="s">
        <v>31</v>
      </c>
      <c r="M14" t="s">
        <v>43</v>
      </c>
      <c r="N14" t="s">
        <v>52</v>
      </c>
    </row>
    <row r="15" spans="1:14" ht="12.75">
      <c r="A15" t="str">
        <f>HYPERLINK("http://www.onsemi.com/PowerSolutions/product.do?id=MJ15015","MJ15015")</f>
        <v>MJ15015</v>
      </c>
      <c r="B15" t="str">
        <f>HYPERLINK("http://www.onsemi.com/pub/Collateral/2N3055A-D.PDF","2N3055A/D (89.0kB)")</f>
        <v>2N3055A/D (89.0kB)</v>
      </c>
      <c r="C15" t="s">
        <v>26</v>
      </c>
      <c r="D15" t="s">
        <v>15</v>
      </c>
      <c r="E15" t="s">
        <v>53</v>
      </c>
      <c r="F15" t="s">
        <v>38</v>
      </c>
      <c r="G15" t="s">
        <v>54</v>
      </c>
      <c r="H15" t="s">
        <v>30</v>
      </c>
      <c r="I15" t="s">
        <v>19</v>
      </c>
      <c r="J15" t="s">
        <v>55</v>
      </c>
      <c r="K15" t="s">
        <v>56</v>
      </c>
      <c r="L15" t="s">
        <v>31</v>
      </c>
      <c r="M15" t="s">
        <v>43</v>
      </c>
      <c r="N15" t="s">
        <v>57</v>
      </c>
    </row>
    <row r="16" spans="1:14" ht="12.75">
      <c r="A16" t="str">
        <f>HYPERLINK("http://www.onsemi.com/PowerSolutions/product.do?id=MJ15015G","MJ15015G")</f>
        <v>MJ15015G</v>
      </c>
      <c r="B16" t="str">
        <f>HYPERLINK("http://www.onsemi.com/pub/Collateral/2N3055A-D.PDF","2N3055A/D (89.0kB)")</f>
        <v>2N3055A/D (89.0kB)</v>
      </c>
      <c r="C16" t="s">
        <v>14</v>
      </c>
      <c r="D16" t="s">
        <v>15</v>
      </c>
      <c r="E16" t="s">
        <v>53</v>
      </c>
      <c r="F16" t="s">
        <v>38</v>
      </c>
      <c r="G16" t="s">
        <v>54</v>
      </c>
      <c r="H16" t="s">
        <v>30</v>
      </c>
      <c r="I16" t="s">
        <v>19</v>
      </c>
      <c r="J16" t="s">
        <v>55</v>
      </c>
      <c r="K16" t="s">
        <v>56</v>
      </c>
      <c r="L16" t="s">
        <v>31</v>
      </c>
      <c r="M16" t="s">
        <v>43</v>
      </c>
      <c r="N16" t="s">
        <v>57</v>
      </c>
    </row>
    <row r="17" spans="1:14" ht="12.75">
      <c r="A17" t="str">
        <f>HYPERLINK("http://www.onsemi.com/PowerSolutions/product.do?id=MJ15016","MJ15016")</f>
        <v>MJ15016</v>
      </c>
      <c r="B17" t="str">
        <f>HYPERLINK("http://www.onsemi.com/pub/Collateral/2N3055A-D.PDF","2N3055A/D (89.0kB)")</f>
        <v>2N3055A/D (89.0kB)</v>
      </c>
      <c r="C17" t="s">
        <v>26</v>
      </c>
      <c r="D17" t="s">
        <v>15</v>
      </c>
      <c r="E17" t="s">
        <v>166</v>
      </c>
      <c r="F17" t="s">
        <v>38</v>
      </c>
      <c r="G17" t="s">
        <v>54</v>
      </c>
      <c r="H17" t="s">
        <v>30</v>
      </c>
      <c r="I17" t="s">
        <v>19</v>
      </c>
      <c r="J17" t="s">
        <v>55</v>
      </c>
      <c r="K17" t="s">
        <v>56</v>
      </c>
      <c r="L17" t="s">
        <v>23</v>
      </c>
      <c r="M17" t="s">
        <v>43</v>
      </c>
      <c r="N17" t="s">
        <v>59</v>
      </c>
    </row>
    <row r="18" spans="1:14" ht="12.75">
      <c r="A18" t="str">
        <f>HYPERLINK("http://www.onsemi.com/PowerSolutions/product.do?id=MJ15016G","MJ15016G")</f>
        <v>MJ15016G</v>
      </c>
      <c r="B18" t="str">
        <f>HYPERLINK("http://www.onsemi.com/pub/Collateral/2N3055A-D.PDF","2N3055A/D (89.0kB)")</f>
        <v>2N3055A/D (89.0kB)</v>
      </c>
      <c r="C18" t="s">
        <v>14</v>
      </c>
      <c r="D18" t="s">
        <v>15</v>
      </c>
      <c r="E18" t="s">
        <v>58</v>
      </c>
      <c r="F18" t="s">
        <v>38</v>
      </c>
      <c r="G18" t="s">
        <v>54</v>
      </c>
      <c r="H18" t="s">
        <v>30</v>
      </c>
      <c r="I18" t="s">
        <v>19</v>
      </c>
      <c r="J18" t="s">
        <v>55</v>
      </c>
      <c r="K18" t="s">
        <v>56</v>
      </c>
      <c r="L18" t="s">
        <v>23</v>
      </c>
      <c r="M18" t="s">
        <v>43</v>
      </c>
      <c r="N18" t="s">
        <v>59</v>
      </c>
    </row>
    <row r="19" spans="1:14" ht="12.75">
      <c r="A19" t="str">
        <f>HYPERLINK("http://www.onsemi.com/PowerSolutions/product.do?id=MJ15022","MJ15022")</f>
        <v>MJ15022</v>
      </c>
      <c r="B19" t="str">
        <f>HYPERLINK("http://www.onsemi.com/pub/Collateral/MJ15022-D.PDF","MJ15022/D (73.0kB)")</f>
        <v>MJ15022/D (73.0kB)</v>
      </c>
      <c r="C19" t="s">
        <v>26</v>
      </c>
      <c r="D19" t="s">
        <v>15</v>
      </c>
      <c r="E19" t="s">
        <v>60</v>
      </c>
      <c r="F19" t="s">
        <v>61</v>
      </c>
      <c r="G19" t="s">
        <v>42</v>
      </c>
      <c r="H19" t="s">
        <v>38</v>
      </c>
      <c r="I19" t="s">
        <v>62</v>
      </c>
      <c r="J19" t="s">
        <v>63</v>
      </c>
      <c r="K19" t="s">
        <v>47</v>
      </c>
      <c r="L19" t="s">
        <v>31</v>
      </c>
      <c r="M19" t="s">
        <v>43</v>
      </c>
      <c r="N19" t="s">
        <v>64</v>
      </c>
    </row>
    <row r="20" spans="1:14" ht="12.75">
      <c r="A20" t="str">
        <f>HYPERLINK("http://www.onsemi.com/PowerSolutions/product.do?id=MJ15022G","MJ15022G")</f>
        <v>MJ15022G</v>
      </c>
      <c r="B20" t="str">
        <f>HYPERLINK("http://www.onsemi.com/pub/Collateral/MJ15022-D.PDF","MJ15022/D (73.0kB)")</f>
        <v>MJ15022/D (73.0kB)</v>
      </c>
      <c r="C20" t="s">
        <v>14</v>
      </c>
      <c r="D20" t="s">
        <v>15</v>
      </c>
      <c r="E20" t="s">
        <v>60</v>
      </c>
      <c r="F20" t="s">
        <v>61</v>
      </c>
      <c r="G20" t="s">
        <v>42</v>
      </c>
      <c r="H20" t="s">
        <v>38</v>
      </c>
      <c r="I20" t="s">
        <v>62</v>
      </c>
      <c r="J20" t="s">
        <v>63</v>
      </c>
      <c r="K20" t="s">
        <v>47</v>
      </c>
      <c r="L20" t="s">
        <v>31</v>
      </c>
      <c r="M20" t="s">
        <v>43</v>
      </c>
      <c r="N20" t="s">
        <v>65</v>
      </c>
    </row>
    <row r="21" spans="1:14" ht="12.75">
      <c r="A21" t="str">
        <f>HYPERLINK("http://www.onsemi.com/PowerSolutions/product.do?id=MJ15023","MJ15023")</f>
        <v>MJ15023</v>
      </c>
      <c r="B21" t="str">
        <f>HYPERLINK("http://www.onsemi.com/pub/Collateral/MJ15023-D.PDF","MJ15023/D (72.0kB)")</f>
        <v>MJ15023/D (72.0kB)</v>
      </c>
      <c r="C21" t="s">
        <v>26</v>
      </c>
      <c r="D21" t="s">
        <v>15</v>
      </c>
      <c r="E21" t="s">
        <v>66</v>
      </c>
      <c r="F21" t="s">
        <v>61</v>
      </c>
      <c r="G21" t="s">
        <v>42</v>
      </c>
      <c r="H21" t="s">
        <v>38</v>
      </c>
      <c r="I21" t="s">
        <v>62</v>
      </c>
      <c r="J21" t="s">
        <v>63</v>
      </c>
      <c r="K21" t="s">
        <v>47</v>
      </c>
      <c r="L21" t="s">
        <v>23</v>
      </c>
      <c r="M21" t="s">
        <v>43</v>
      </c>
      <c r="N21" t="s">
        <v>64</v>
      </c>
    </row>
    <row r="22" spans="1:14" ht="12.75">
      <c r="A22" t="str">
        <f>HYPERLINK("http://www.onsemi.com/PowerSolutions/product.do?id=MJ15023G","MJ15023G")</f>
        <v>MJ15023G</v>
      </c>
      <c r="B22" t="str">
        <f>HYPERLINK("http://www.onsemi.com/pub/Collateral/MJ15023-D.PDF","MJ15023/D (72.0kB)")</f>
        <v>MJ15023/D (72.0kB)</v>
      </c>
      <c r="C22" t="s">
        <v>14</v>
      </c>
      <c r="D22" t="s">
        <v>15</v>
      </c>
      <c r="E22" t="s">
        <v>66</v>
      </c>
      <c r="F22" t="s">
        <v>61</v>
      </c>
      <c r="G22" t="s">
        <v>42</v>
      </c>
      <c r="H22" t="s">
        <v>38</v>
      </c>
      <c r="I22" t="s">
        <v>62</v>
      </c>
      <c r="J22" t="s">
        <v>63</v>
      </c>
      <c r="K22" t="s">
        <v>47</v>
      </c>
      <c r="L22" t="s">
        <v>23</v>
      </c>
      <c r="M22" t="s">
        <v>43</v>
      </c>
      <c r="N22" t="s">
        <v>65</v>
      </c>
    </row>
    <row r="23" spans="1:14" ht="12.75">
      <c r="A23" t="str">
        <f>HYPERLINK("http://www.onsemi.com/PowerSolutions/product.do?id=MJ15024","MJ15024")</f>
        <v>MJ15024</v>
      </c>
      <c r="B23" t="str">
        <f>HYPERLINK("http://www.onsemi.com/pub/Collateral/MJ15022-D.PDF","MJ15022/D (73.0kB)")</f>
        <v>MJ15022/D (73.0kB)</v>
      </c>
      <c r="C23" t="s">
        <v>26</v>
      </c>
      <c r="D23" t="s">
        <v>15</v>
      </c>
      <c r="E23" t="s">
        <v>67</v>
      </c>
      <c r="F23" t="s">
        <v>61</v>
      </c>
      <c r="G23" t="s">
        <v>47</v>
      </c>
      <c r="H23" t="s">
        <v>38</v>
      </c>
      <c r="I23" t="s">
        <v>62</v>
      </c>
      <c r="J23" t="s">
        <v>68</v>
      </c>
      <c r="K23" t="s">
        <v>47</v>
      </c>
      <c r="L23" t="s">
        <v>31</v>
      </c>
      <c r="M23" t="s">
        <v>43</v>
      </c>
      <c r="N23" t="s">
        <v>64</v>
      </c>
    </row>
    <row r="24" spans="1:14" ht="12.75">
      <c r="A24" t="str">
        <f>HYPERLINK("http://www.onsemi.com/PowerSolutions/product.do?id=MJ15024G","MJ15024G")</f>
        <v>MJ15024G</v>
      </c>
      <c r="B24" t="str">
        <f>HYPERLINK("http://www.onsemi.com/pub/Collateral/MJ15022-D.PDF","MJ15022/D (73.0kB)")</f>
        <v>MJ15022/D (73.0kB)</v>
      </c>
      <c r="C24" t="s">
        <v>14</v>
      </c>
      <c r="D24" t="s">
        <v>15</v>
      </c>
      <c r="E24" t="s">
        <v>67</v>
      </c>
      <c r="F24" t="s">
        <v>61</v>
      </c>
      <c r="G24" t="s">
        <v>47</v>
      </c>
      <c r="H24" t="s">
        <v>38</v>
      </c>
      <c r="I24" t="s">
        <v>62</v>
      </c>
      <c r="J24" t="s">
        <v>68</v>
      </c>
      <c r="K24" t="s">
        <v>47</v>
      </c>
      <c r="L24" t="s">
        <v>31</v>
      </c>
      <c r="M24" t="s">
        <v>43</v>
      </c>
      <c r="N24" t="s">
        <v>65</v>
      </c>
    </row>
    <row r="25" spans="1:14" ht="12.75">
      <c r="A25" t="str">
        <f>HYPERLINK("http://www.onsemi.com/PowerSolutions/product.do?id=MJ15025","MJ15025")</f>
        <v>MJ15025</v>
      </c>
      <c r="B25" t="str">
        <f>HYPERLINK("http://www.onsemi.com/pub/Collateral/MJ15023-D.PDF","MJ15023/D (72.0kB)")</f>
        <v>MJ15023/D (72.0kB)</v>
      </c>
      <c r="C25" t="s">
        <v>26</v>
      </c>
      <c r="D25" t="s">
        <v>15</v>
      </c>
      <c r="E25" t="s">
        <v>69</v>
      </c>
      <c r="F25" t="s">
        <v>61</v>
      </c>
      <c r="G25" t="s">
        <v>47</v>
      </c>
      <c r="H25" t="s">
        <v>38</v>
      </c>
      <c r="I25" t="s">
        <v>62</v>
      </c>
      <c r="J25" t="s">
        <v>68</v>
      </c>
      <c r="K25" t="s">
        <v>47</v>
      </c>
      <c r="L25" t="s">
        <v>23</v>
      </c>
      <c r="M25" t="s">
        <v>43</v>
      </c>
      <c r="N25" t="s">
        <v>64</v>
      </c>
    </row>
    <row r="26" spans="1:14" ht="12.75">
      <c r="A26" t="str">
        <f>HYPERLINK("http://www.onsemi.com/PowerSolutions/product.do?id=MJ15025G","MJ15025G")</f>
        <v>MJ15025G</v>
      </c>
      <c r="B26" t="str">
        <f>HYPERLINK("http://www.onsemi.com/pub/Collateral/MJ15023-D.PDF","MJ15023/D (72.0kB)")</f>
        <v>MJ15023/D (72.0kB)</v>
      </c>
      <c r="C26" t="s">
        <v>14</v>
      </c>
      <c r="D26" t="s">
        <v>15</v>
      </c>
      <c r="E26" t="s">
        <v>69</v>
      </c>
      <c r="F26" t="s">
        <v>61</v>
      </c>
      <c r="G26" t="s">
        <v>47</v>
      </c>
      <c r="H26" t="s">
        <v>38</v>
      </c>
      <c r="I26" t="s">
        <v>62</v>
      </c>
      <c r="J26" t="s">
        <v>68</v>
      </c>
      <c r="K26" t="s">
        <v>47</v>
      </c>
      <c r="L26" t="s">
        <v>23</v>
      </c>
      <c r="M26" t="s">
        <v>43</v>
      </c>
      <c r="N26" t="s">
        <v>65</v>
      </c>
    </row>
    <row r="27" spans="1:14" ht="12.75">
      <c r="A27" t="str">
        <f>HYPERLINK("http://www.onsemi.com/PowerSolutions/product.do?id=MJ21193","MJ21193")</f>
        <v>MJ21193</v>
      </c>
      <c r="B27" t="str">
        <f>HYPERLINK("http://www.onsemi.com/pub/Collateral/MJ21193-D.PDF","MJ21193/D (73.0kB)")</f>
        <v>MJ21193/D (73.0kB)</v>
      </c>
      <c r="C27" t="s">
        <v>26</v>
      </c>
      <c r="D27" t="s">
        <v>15</v>
      </c>
      <c r="E27" t="s">
        <v>69</v>
      </c>
      <c r="F27" t="s">
        <v>61</v>
      </c>
      <c r="G27" t="s">
        <v>47</v>
      </c>
      <c r="H27" t="s">
        <v>40</v>
      </c>
      <c r="I27" t="s">
        <v>70</v>
      </c>
      <c r="J27" t="s">
        <v>63</v>
      </c>
      <c r="K27" t="s">
        <v>47</v>
      </c>
      <c r="L27" t="s">
        <v>23</v>
      </c>
      <c r="M27" t="s">
        <v>43</v>
      </c>
      <c r="N27" t="s">
        <v>64</v>
      </c>
    </row>
    <row r="28" spans="1:14" ht="12.75">
      <c r="A28" t="str">
        <f>HYPERLINK("http://www.onsemi.com/PowerSolutions/product.do?id=MJ21193G","MJ21193G")</f>
        <v>MJ21193G</v>
      </c>
      <c r="B28" t="str">
        <f>HYPERLINK("http://www.onsemi.com/pub/Collateral/MJ21193-D.PDF","MJ21193/D (73.0kB)")</f>
        <v>MJ21193/D (73.0kB)</v>
      </c>
      <c r="C28" t="s">
        <v>14</v>
      </c>
      <c r="D28" t="s">
        <v>15</v>
      </c>
      <c r="E28" t="s">
        <v>69</v>
      </c>
      <c r="F28" t="s">
        <v>61</v>
      </c>
      <c r="G28" t="s">
        <v>47</v>
      </c>
      <c r="H28" t="s">
        <v>40</v>
      </c>
      <c r="I28" t="s">
        <v>70</v>
      </c>
      <c r="J28" t="s">
        <v>63</v>
      </c>
      <c r="K28" t="s">
        <v>47</v>
      </c>
      <c r="L28" t="s">
        <v>23</v>
      </c>
      <c r="M28" t="s">
        <v>43</v>
      </c>
      <c r="N28" t="s">
        <v>65</v>
      </c>
    </row>
    <row r="29" spans="1:14" ht="12.75">
      <c r="A29" t="str">
        <f>HYPERLINK("http://www.onsemi.com/PowerSolutions/product.do?id=MJ21194","MJ21194")</f>
        <v>MJ21194</v>
      </c>
      <c r="B29" t="str">
        <f>HYPERLINK("http://www.onsemi.com/pub/Collateral/MJ21193-D.PDF","MJ21193/D (73.0kB)")</f>
        <v>MJ21193/D (73.0kB)</v>
      </c>
      <c r="C29" t="s">
        <v>26</v>
      </c>
      <c r="D29" t="s">
        <v>15</v>
      </c>
      <c r="E29" t="s">
        <v>67</v>
      </c>
      <c r="F29" t="s">
        <v>61</v>
      </c>
      <c r="G29" t="s">
        <v>47</v>
      </c>
      <c r="H29" t="s">
        <v>40</v>
      </c>
      <c r="I29" t="s">
        <v>70</v>
      </c>
      <c r="J29" t="s">
        <v>63</v>
      </c>
      <c r="K29" t="s">
        <v>47</v>
      </c>
      <c r="L29" t="s">
        <v>31</v>
      </c>
      <c r="M29" t="s">
        <v>43</v>
      </c>
      <c r="N29" t="s">
        <v>71</v>
      </c>
    </row>
    <row r="30" spans="1:14" ht="12.75">
      <c r="A30" t="str">
        <f>HYPERLINK("http://www.onsemi.com/PowerSolutions/product.do?id=MJ21194G","MJ21194G")</f>
        <v>MJ21194G</v>
      </c>
      <c r="B30" t="str">
        <f>HYPERLINK("http://www.onsemi.com/pub/Collateral/MJ21193-D.PDF","MJ21193/D (73.0kB)")</f>
        <v>MJ21193/D (73.0kB)</v>
      </c>
      <c r="C30" t="s">
        <v>14</v>
      </c>
      <c r="D30" t="s">
        <v>15</v>
      </c>
      <c r="E30" t="s">
        <v>67</v>
      </c>
      <c r="F30" t="s">
        <v>61</v>
      </c>
      <c r="G30" t="s">
        <v>47</v>
      </c>
      <c r="H30" t="s">
        <v>40</v>
      </c>
      <c r="I30" t="s">
        <v>70</v>
      </c>
      <c r="J30" t="s">
        <v>63</v>
      </c>
      <c r="K30" t="s">
        <v>47</v>
      </c>
      <c r="L30" t="s">
        <v>31</v>
      </c>
      <c r="M30" t="s">
        <v>43</v>
      </c>
      <c r="N30" t="s">
        <v>72</v>
      </c>
    </row>
    <row r="31" spans="1:14" ht="12.75">
      <c r="A31" t="str">
        <f>HYPERLINK("http://www.onsemi.com/PowerSolutions/product.do?id=MJ21195","MJ21195")</f>
        <v>MJ21195</v>
      </c>
      <c r="B31" t="str">
        <f>HYPERLINK("http://www.onsemi.com/pub/Collateral/MJ21195-D.PDF","MJ21195/D (82.0kB)")</f>
        <v>MJ21195/D (82.0kB)</v>
      </c>
      <c r="C31" t="s">
        <v>26</v>
      </c>
      <c r="D31" t="s">
        <v>15</v>
      </c>
      <c r="E31" t="s">
        <v>69</v>
      </c>
      <c r="F31" t="s">
        <v>61</v>
      </c>
      <c r="G31" t="s">
        <v>47</v>
      </c>
      <c r="H31" t="s">
        <v>40</v>
      </c>
      <c r="I31" t="s">
        <v>70</v>
      </c>
      <c r="J31" t="s">
        <v>63</v>
      </c>
      <c r="K31" t="s">
        <v>47</v>
      </c>
      <c r="L31" t="s">
        <v>23</v>
      </c>
      <c r="M31" t="s">
        <v>43</v>
      </c>
      <c r="N31" t="s">
        <v>48</v>
      </c>
    </row>
    <row r="32" spans="1:14" ht="12.75">
      <c r="A32" t="str">
        <f>HYPERLINK("http://www.onsemi.com/PowerSolutions/product.do?id=MJ21195G","MJ21195G")</f>
        <v>MJ21195G</v>
      </c>
      <c r="B32" t="str">
        <f>HYPERLINK("http://www.onsemi.com/pub/Collateral/MJ21195-D.PDF","MJ21195/D (82.0kB)")</f>
        <v>MJ21195/D (82.0kB)</v>
      </c>
      <c r="C32" t="s">
        <v>14</v>
      </c>
      <c r="D32" t="s">
        <v>15</v>
      </c>
      <c r="E32" t="s">
        <v>69</v>
      </c>
      <c r="F32" t="s">
        <v>61</v>
      </c>
      <c r="G32" t="s">
        <v>47</v>
      </c>
      <c r="H32" t="s">
        <v>40</v>
      </c>
      <c r="I32" t="s">
        <v>70</v>
      </c>
      <c r="J32" t="s">
        <v>63</v>
      </c>
      <c r="K32" t="s">
        <v>47</v>
      </c>
      <c r="L32" t="s">
        <v>23</v>
      </c>
      <c r="M32" t="s">
        <v>43</v>
      </c>
      <c r="N32" t="s">
        <v>48</v>
      </c>
    </row>
    <row r="33" spans="1:14" ht="12.75">
      <c r="A33" t="str">
        <f>HYPERLINK("http://www.onsemi.com/PowerSolutions/product.do?id=MJ21196","MJ21196")</f>
        <v>MJ21196</v>
      </c>
      <c r="B33" t="str">
        <f>HYPERLINK("http://www.onsemi.com/pub/Collateral/MJ21195-D.PDF","MJ21195/D (82.0kB)")</f>
        <v>MJ21195/D (82.0kB)</v>
      </c>
      <c r="C33" t="s">
        <v>26</v>
      </c>
      <c r="D33" t="s">
        <v>15</v>
      </c>
      <c r="E33" t="s">
        <v>67</v>
      </c>
      <c r="F33" t="s">
        <v>61</v>
      </c>
      <c r="G33" t="s">
        <v>47</v>
      </c>
      <c r="H33" t="s">
        <v>40</v>
      </c>
      <c r="I33" t="s">
        <v>70</v>
      </c>
      <c r="J33" t="s">
        <v>63</v>
      </c>
      <c r="K33" t="s">
        <v>47</v>
      </c>
      <c r="L33" t="s">
        <v>31</v>
      </c>
      <c r="M33" t="s">
        <v>43</v>
      </c>
      <c r="N33" t="s">
        <v>48</v>
      </c>
    </row>
    <row r="34" spans="1:14" ht="12.75">
      <c r="A34" t="str">
        <f>HYPERLINK("http://www.onsemi.com/PowerSolutions/product.do?id=MJ21196G","MJ21196G")</f>
        <v>MJ21196G</v>
      </c>
      <c r="B34" t="str">
        <f>HYPERLINK("http://www.onsemi.com/pub/Collateral/MJ21195-D.PDF","MJ21195/D (82.0kB)")</f>
        <v>MJ21195/D (82.0kB)</v>
      </c>
      <c r="C34" t="s">
        <v>14</v>
      </c>
      <c r="D34" t="s">
        <v>15</v>
      </c>
      <c r="E34" t="s">
        <v>67</v>
      </c>
      <c r="F34" t="s">
        <v>61</v>
      </c>
      <c r="G34" t="s">
        <v>47</v>
      </c>
      <c r="H34" t="s">
        <v>40</v>
      </c>
      <c r="I34" t="s">
        <v>70</v>
      </c>
      <c r="J34" t="s">
        <v>63</v>
      </c>
      <c r="K34" t="s">
        <v>47</v>
      </c>
      <c r="L34" t="s">
        <v>31</v>
      </c>
      <c r="M34" t="s">
        <v>43</v>
      </c>
      <c r="N34" t="s">
        <v>48</v>
      </c>
    </row>
    <row r="35" spans="1:14" ht="12.75">
      <c r="A35" t="str">
        <f>HYPERLINK("http://www.onsemi.com/PowerSolutions/product.do?id=MJD243G","MJD243G")</f>
        <v>MJD243G</v>
      </c>
      <c r="B35" t="str">
        <f aca="true" t="shared" si="0" ref="B35:B40">HYPERLINK("http://www.onsemi.com/pub/Collateral/MJD243-D.PDF","MJD243/D (98.0kB)")</f>
        <v>MJD243/D (98.0kB)</v>
      </c>
      <c r="C35" t="s">
        <v>14</v>
      </c>
      <c r="D35" t="s">
        <v>15</v>
      </c>
      <c r="E35" t="s">
        <v>73</v>
      </c>
      <c r="F35" t="s">
        <v>68</v>
      </c>
      <c r="G35" t="s">
        <v>51</v>
      </c>
      <c r="H35" t="s">
        <v>36</v>
      </c>
      <c r="I35" t="s">
        <v>56</v>
      </c>
      <c r="J35" t="s">
        <v>36</v>
      </c>
      <c r="K35" t="s">
        <v>74</v>
      </c>
      <c r="L35" t="s">
        <v>31</v>
      </c>
      <c r="M35" t="s">
        <v>75</v>
      </c>
      <c r="N35" t="s">
        <v>76</v>
      </c>
    </row>
    <row r="36" spans="1:14" ht="12.75">
      <c r="A36" t="str">
        <f>HYPERLINK("http://www.onsemi.com/PowerSolutions/product.do?id=MJD243T4","MJD243T4")</f>
        <v>MJD243T4</v>
      </c>
      <c r="B36" t="str">
        <f t="shared" si="0"/>
        <v>MJD243/D (98.0kB)</v>
      </c>
      <c r="C36" t="s">
        <v>26</v>
      </c>
      <c r="D36" t="s">
        <v>15</v>
      </c>
      <c r="E36" t="s">
        <v>73</v>
      </c>
      <c r="F36" t="s">
        <v>68</v>
      </c>
      <c r="G36" t="s">
        <v>51</v>
      </c>
      <c r="H36" t="s">
        <v>36</v>
      </c>
      <c r="I36" t="s">
        <v>56</v>
      </c>
      <c r="J36" t="s">
        <v>36</v>
      </c>
      <c r="K36" t="s">
        <v>74</v>
      </c>
      <c r="L36" t="s">
        <v>31</v>
      </c>
      <c r="M36" t="s">
        <v>75</v>
      </c>
      <c r="N36" t="s">
        <v>77</v>
      </c>
    </row>
    <row r="37" spans="1:14" ht="12.75">
      <c r="A37" t="str">
        <f>HYPERLINK("http://www.onsemi.com/PowerSolutions/product.do?id=MJD243T4G","MJD243T4G")</f>
        <v>MJD243T4G</v>
      </c>
      <c r="B37" t="str">
        <f t="shared" si="0"/>
        <v>MJD243/D (98.0kB)</v>
      </c>
      <c r="C37" t="s">
        <v>14</v>
      </c>
      <c r="D37" t="s">
        <v>15</v>
      </c>
      <c r="E37" t="s">
        <v>73</v>
      </c>
      <c r="F37" t="s">
        <v>68</v>
      </c>
      <c r="G37" t="s">
        <v>51</v>
      </c>
      <c r="H37" t="s">
        <v>36</v>
      </c>
      <c r="I37" t="s">
        <v>56</v>
      </c>
      <c r="J37" t="s">
        <v>36</v>
      </c>
      <c r="K37" t="s">
        <v>74</v>
      </c>
      <c r="L37" t="s">
        <v>31</v>
      </c>
      <c r="M37" t="s">
        <v>75</v>
      </c>
      <c r="N37" t="s">
        <v>76</v>
      </c>
    </row>
    <row r="38" spans="1:14" ht="12.75">
      <c r="A38" t="str">
        <f>HYPERLINK("http://www.onsemi.com/PowerSolutions/product.do?id=MJD253-1G","MJD253-1G")</f>
        <v>MJD253-1G</v>
      </c>
      <c r="B38" t="str">
        <f t="shared" si="0"/>
        <v>MJD243/D (98.0kB)</v>
      </c>
      <c r="C38" t="s">
        <v>14</v>
      </c>
      <c r="D38" t="s">
        <v>15</v>
      </c>
      <c r="E38" t="s">
        <v>78</v>
      </c>
      <c r="F38" t="s">
        <v>68</v>
      </c>
      <c r="G38" t="s">
        <v>51</v>
      </c>
      <c r="H38" t="s">
        <v>36</v>
      </c>
      <c r="I38" t="s">
        <v>56</v>
      </c>
      <c r="J38" t="s">
        <v>36</v>
      </c>
      <c r="K38" t="s">
        <v>74</v>
      </c>
      <c r="L38" t="s">
        <v>23</v>
      </c>
      <c r="M38" t="s">
        <v>79</v>
      </c>
      <c r="N38" t="s">
        <v>76</v>
      </c>
    </row>
    <row r="39" spans="1:14" ht="12.75">
      <c r="A39" t="str">
        <f>HYPERLINK("http://www.onsemi.com/PowerSolutions/product.do?id=MJD253T4","MJD253T4")</f>
        <v>MJD253T4</v>
      </c>
      <c r="B39" t="str">
        <f t="shared" si="0"/>
        <v>MJD243/D (98.0kB)</v>
      </c>
      <c r="C39" t="s">
        <v>26</v>
      </c>
      <c r="D39" t="s">
        <v>15</v>
      </c>
      <c r="E39" t="s">
        <v>78</v>
      </c>
      <c r="F39" t="s">
        <v>68</v>
      </c>
      <c r="G39" t="s">
        <v>51</v>
      </c>
      <c r="H39" t="s">
        <v>36</v>
      </c>
      <c r="I39" t="s">
        <v>56</v>
      </c>
      <c r="J39" t="s">
        <v>36</v>
      </c>
      <c r="K39" t="s">
        <v>74</v>
      </c>
      <c r="L39" t="s">
        <v>23</v>
      </c>
      <c r="M39" t="s">
        <v>75</v>
      </c>
      <c r="N39" t="s">
        <v>77</v>
      </c>
    </row>
    <row r="40" spans="1:14" ht="12.75">
      <c r="A40" t="str">
        <f>HYPERLINK("http://www.onsemi.com/PowerSolutions/product.do?id=MJD253T4G","MJD253T4G")</f>
        <v>MJD253T4G</v>
      </c>
      <c r="B40" t="str">
        <f t="shared" si="0"/>
        <v>MJD243/D (98.0kB)</v>
      </c>
      <c r="C40" t="s">
        <v>14</v>
      </c>
      <c r="D40" t="s">
        <v>15</v>
      </c>
      <c r="E40" t="s">
        <v>78</v>
      </c>
      <c r="F40" t="s">
        <v>68</v>
      </c>
      <c r="G40" t="s">
        <v>51</v>
      </c>
      <c r="H40" t="s">
        <v>36</v>
      </c>
      <c r="I40" t="s">
        <v>56</v>
      </c>
      <c r="J40" t="s">
        <v>36</v>
      </c>
      <c r="K40" t="s">
        <v>74</v>
      </c>
      <c r="L40" t="s">
        <v>23</v>
      </c>
      <c r="M40" t="s">
        <v>75</v>
      </c>
      <c r="N40" t="s">
        <v>76</v>
      </c>
    </row>
    <row r="41" spans="1:14" ht="12.75">
      <c r="A41" t="str">
        <f>HYPERLINK("http://www.onsemi.com/PowerSolutions/product.do?id=MJD44H11","MJD44H11")</f>
        <v>MJD44H11</v>
      </c>
      <c r="B41" t="str">
        <f aca="true" t="shared" si="1" ref="B41:B55">HYPERLINK("http://www.onsemi.com/pub/Collateral/MJD44H11-D.PDF","MJD44H11/D (90.0kB)")</f>
        <v>MJD44H11/D (90.0kB)</v>
      </c>
      <c r="C41" t="s">
        <v>26</v>
      </c>
      <c r="D41" t="s">
        <v>15</v>
      </c>
      <c r="E41" t="s">
        <v>80</v>
      </c>
      <c r="F41" t="s">
        <v>81</v>
      </c>
      <c r="G41" t="s">
        <v>29</v>
      </c>
      <c r="H41" t="s">
        <v>62</v>
      </c>
      <c r="K41" t="s">
        <v>30</v>
      </c>
      <c r="L41" t="s">
        <v>31</v>
      </c>
      <c r="M41" t="s">
        <v>75</v>
      </c>
      <c r="N41" t="s">
        <v>71</v>
      </c>
    </row>
    <row r="42" spans="1:14" ht="12.75">
      <c r="A42" t="str">
        <f>HYPERLINK("http://www.onsemi.com/PowerSolutions/product.do?id=MJD44H11-1G","MJD44H11-1G")</f>
        <v>MJD44H11-1G</v>
      </c>
      <c r="B42" t="str">
        <f t="shared" si="1"/>
        <v>MJD44H11/D (90.0kB)</v>
      </c>
      <c r="C42" t="s">
        <v>14</v>
      </c>
      <c r="D42" t="s">
        <v>15</v>
      </c>
      <c r="E42" t="s">
        <v>80</v>
      </c>
      <c r="F42" t="s">
        <v>81</v>
      </c>
      <c r="G42" t="s">
        <v>29</v>
      </c>
      <c r="H42" t="s">
        <v>62</v>
      </c>
      <c r="K42" t="s">
        <v>30</v>
      </c>
      <c r="L42" t="s">
        <v>31</v>
      </c>
      <c r="M42" t="s">
        <v>79</v>
      </c>
      <c r="N42" t="s">
        <v>71</v>
      </c>
    </row>
    <row r="43" spans="1:14" ht="12.75">
      <c r="A43" t="str">
        <f>HYPERLINK("http://www.onsemi.com/PowerSolutions/product.do?id=MJD44H11G","MJD44H11G")</f>
        <v>MJD44H11G</v>
      </c>
      <c r="B43" t="str">
        <f t="shared" si="1"/>
        <v>MJD44H11/D (90.0kB)</v>
      </c>
      <c r="C43" t="s">
        <v>14</v>
      </c>
      <c r="D43" t="s">
        <v>15</v>
      </c>
      <c r="E43" t="s">
        <v>80</v>
      </c>
      <c r="F43" t="s">
        <v>81</v>
      </c>
      <c r="G43" t="s">
        <v>29</v>
      </c>
      <c r="H43" t="s">
        <v>62</v>
      </c>
      <c r="K43" t="s">
        <v>30</v>
      </c>
      <c r="L43" t="s">
        <v>31</v>
      </c>
      <c r="M43" t="s">
        <v>75</v>
      </c>
      <c r="N43" t="s">
        <v>71</v>
      </c>
    </row>
    <row r="44" spans="1:14" ht="12.75">
      <c r="A44" t="str">
        <f>HYPERLINK("http://www.onsemi.com/PowerSolutions/product.do?id=MJD44H11RL","MJD44H11RL")</f>
        <v>MJD44H11RL</v>
      </c>
      <c r="B44" t="str">
        <f t="shared" si="1"/>
        <v>MJD44H11/D (90.0kB)</v>
      </c>
      <c r="C44" t="s">
        <v>26</v>
      </c>
      <c r="D44" t="s">
        <v>15</v>
      </c>
      <c r="E44" t="s">
        <v>80</v>
      </c>
      <c r="F44" t="s">
        <v>81</v>
      </c>
      <c r="G44" t="s">
        <v>29</v>
      </c>
      <c r="H44" t="s">
        <v>62</v>
      </c>
      <c r="K44" t="s">
        <v>30</v>
      </c>
      <c r="L44" t="s">
        <v>31</v>
      </c>
      <c r="M44" t="s">
        <v>75</v>
      </c>
      <c r="N44" t="s">
        <v>71</v>
      </c>
    </row>
    <row r="45" spans="1:14" ht="12.75">
      <c r="A45" t="str">
        <f>HYPERLINK("http://www.onsemi.com/PowerSolutions/product.do?id=MJD44H11RLG","MJD44H11RLG")</f>
        <v>MJD44H11RLG</v>
      </c>
      <c r="B45" t="str">
        <f t="shared" si="1"/>
        <v>MJD44H11/D (90.0kB)</v>
      </c>
      <c r="C45" t="s">
        <v>14</v>
      </c>
      <c r="D45" t="s">
        <v>15</v>
      </c>
      <c r="E45" t="s">
        <v>80</v>
      </c>
      <c r="F45" t="s">
        <v>81</v>
      </c>
      <c r="G45" t="s">
        <v>29</v>
      </c>
      <c r="H45" t="s">
        <v>62</v>
      </c>
      <c r="K45" t="s">
        <v>30</v>
      </c>
      <c r="L45" t="s">
        <v>31</v>
      </c>
      <c r="M45" t="s">
        <v>75</v>
      </c>
      <c r="N45" t="s">
        <v>71</v>
      </c>
    </row>
    <row r="46" spans="1:14" ht="12.75">
      <c r="A46" t="str">
        <f>HYPERLINK("http://www.onsemi.com/PowerSolutions/product.do?id=MJD44H11T4","MJD44H11T4")</f>
        <v>MJD44H11T4</v>
      </c>
      <c r="B46" t="str">
        <f t="shared" si="1"/>
        <v>MJD44H11/D (90.0kB)</v>
      </c>
      <c r="C46" t="s">
        <v>26</v>
      </c>
      <c r="D46" t="s">
        <v>15</v>
      </c>
      <c r="E46" t="s">
        <v>80</v>
      </c>
      <c r="F46" t="s">
        <v>81</v>
      </c>
      <c r="G46" t="s">
        <v>29</v>
      </c>
      <c r="H46" t="s">
        <v>62</v>
      </c>
      <c r="K46" t="s">
        <v>30</v>
      </c>
      <c r="L46" t="s">
        <v>31</v>
      </c>
      <c r="M46" t="s">
        <v>75</v>
      </c>
      <c r="N46" t="s">
        <v>71</v>
      </c>
    </row>
    <row r="47" spans="1:14" ht="12.75">
      <c r="A47" t="str">
        <f>HYPERLINK("http://www.onsemi.com/PowerSolutions/product.do?id=MJD44H11T4G","MJD44H11T4G")</f>
        <v>MJD44H11T4G</v>
      </c>
      <c r="B47" t="str">
        <f t="shared" si="1"/>
        <v>MJD44H11/D (90.0kB)</v>
      </c>
      <c r="C47" t="s">
        <v>14</v>
      </c>
      <c r="D47" t="s">
        <v>15</v>
      </c>
      <c r="E47" t="s">
        <v>80</v>
      </c>
      <c r="F47" t="s">
        <v>81</v>
      </c>
      <c r="G47" t="s">
        <v>29</v>
      </c>
      <c r="H47" t="s">
        <v>62</v>
      </c>
      <c r="K47" t="s">
        <v>30</v>
      </c>
      <c r="L47" t="s">
        <v>31</v>
      </c>
      <c r="M47" t="s">
        <v>75</v>
      </c>
      <c r="N47" t="s">
        <v>82</v>
      </c>
    </row>
    <row r="48" spans="1:14" ht="12.75">
      <c r="A48" t="str">
        <f>HYPERLINK("http://www.onsemi.com/PowerSolutions/product.do?id=MJD44H11T5G","MJD44H11T5G")</f>
        <v>MJD44H11T5G</v>
      </c>
      <c r="B48" t="str">
        <f t="shared" si="1"/>
        <v>MJD44H11/D (90.0kB)</v>
      </c>
      <c r="C48" t="s">
        <v>14</v>
      </c>
      <c r="D48" t="s">
        <v>15</v>
      </c>
      <c r="E48" t="s">
        <v>80</v>
      </c>
      <c r="F48" t="s">
        <v>81</v>
      </c>
      <c r="G48" t="s">
        <v>29</v>
      </c>
      <c r="H48" t="s">
        <v>62</v>
      </c>
      <c r="K48" t="s">
        <v>30</v>
      </c>
      <c r="L48" t="s">
        <v>31</v>
      </c>
      <c r="M48" t="s">
        <v>75</v>
      </c>
      <c r="N48" t="s">
        <v>71</v>
      </c>
    </row>
    <row r="49" spans="1:14" ht="12.75">
      <c r="A49" t="str">
        <f>HYPERLINK("http://www.onsemi.com/PowerSolutions/product.do?id=MJD45H11","MJD45H11")</f>
        <v>MJD45H11</v>
      </c>
      <c r="B49" t="str">
        <f t="shared" si="1"/>
        <v>MJD44H11/D (90.0kB)</v>
      </c>
      <c r="C49" t="s">
        <v>26</v>
      </c>
      <c r="D49" t="s">
        <v>15</v>
      </c>
      <c r="E49" t="s">
        <v>83</v>
      </c>
      <c r="F49" t="s">
        <v>81</v>
      </c>
      <c r="G49" t="s">
        <v>29</v>
      </c>
      <c r="H49" t="s">
        <v>62</v>
      </c>
      <c r="K49" t="s">
        <v>30</v>
      </c>
      <c r="L49" t="s">
        <v>23</v>
      </c>
      <c r="M49" t="s">
        <v>75</v>
      </c>
      <c r="N49" t="s">
        <v>84</v>
      </c>
    </row>
    <row r="50" spans="1:14" ht="12.75">
      <c r="A50" t="str">
        <f>HYPERLINK("http://www.onsemi.com/PowerSolutions/product.do?id=MJD45H11-1G","MJD45H11-1G")</f>
        <v>MJD45H11-1G</v>
      </c>
      <c r="B50" t="str">
        <f t="shared" si="1"/>
        <v>MJD44H11/D (90.0kB)</v>
      </c>
      <c r="C50" t="s">
        <v>14</v>
      </c>
      <c r="D50" t="s">
        <v>15</v>
      </c>
      <c r="E50" t="s">
        <v>83</v>
      </c>
      <c r="F50" t="s">
        <v>81</v>
      </c>
      <c r="G50" t="s">
        <v>29</v>
      </c>
      <c r="H50" t="s">
        <v>62</v>
      </c>
      <c r="K50" t="s">
        <v>30</v>
      </c>
      <c r="L50" t="s">
        <v>23</v>
      </c>
      <c r="M50" t="s">
        <v>79</v>
      </c>
      <c r="N50" t="s">
        <v>85</v>
      </c>
    </row>
    <row r="51" spans="1:14" ht="12.75">
      <c r="A51" t="str">
        <f>HYPERLINK("http://www.onsemi.com/PowerSolutions/product.do?id=MJD45H11G","MJD45H11G")</f>
        <v>MJD45H11G</v>
      </c>
      <c r="B51" t="str">
        <f t="shared" si="1"/>
        <v>MJD44H11/D (90.0kB)</v>
      </c>
      <c r="C51" t="s">
        <v>14</v>
      </c>
      <c r="D51" t="s">
        <v>15</v>
      </c>
      <c r="E51" t="s">
        <v>83</v>
      </c>
      <c r="F51" t="s">
        <v>81</v>
      </c>
      <c r="G51" t="s">
        <v>29</v>
      </c>
      <c r="H51" t="s">
        <v>62</v>
      </c>
      <c r="K51" t="s">
        <v>30</v>
      </c>
      <c r="L51" t="s">
        <v>23</v>
      </c>
      <c r="M51" t="s">
        <v>75</v>
      </c>
      <c r="N51" t="s">
        <v>85</v>
      </c>
    </row>
    <row r="52" spans="1:14" ht="12.75">
      <c r="A52" t="str">
        <f>HYPERLINK("http://www.onsemi.com/PowerSolutions/product.do?id=MJD45H11RL","MJD45H11RL")</f>
        <v>MJD45H11RL</v>
      </c>
      <c r="B52" t="str">
        <f t="shared" si="1"/>
        <v>MJD44H11/D (90.0kB)</v>
      </c>
      <c r="C52" t="s">
        <v>26</v>
      </c>
      <c r="D52" t="s">
        <v>15</v>
      </c>
      <c r="E52" t="s">
        <v>83</v>
      </c>
      <c r="F52" t="s">
        <v>81</v>
      </c>
      <c r="G52" t="s">
        <v>29</v>
      </c>
      <c r="H52" t="s">
        <v>62</v>
      </c>
      <c r="K52" t="s">
        <v>30</v>
      </c>
      <c r="L52" t="s">
        <v>23</v>
      </c>
      <c r="M52" t="s">
        <v>75</v>
      </c>
      <c r="N52" t="s">
        <v>84</v>
      </c>
    </row>
    <row r="53" spans="1:14" ht="12.75">
      <c r="A53" t="str">
        <f>HYPERLINK("http://www.onsemi.com/PowerSolutions/product.do?id=MJD45H11RLG","MJD45H11RLG")</f>
        <v>MJD45H11RLG</v>
      </c>
      <c r="B53" t="str">
        <f t="shared" si="1"/>
        <v>MJD44H11/D (90.0kB)</v>
      </c>
      <c r="C53" t="s">
        <v>14</v>
      </c>
      <c r="D53" t="s">
        <v>15</v>
      </c>
      <c r="E53" t="s">
        <v>83</v>
      </c>
      <c r="F53" t="s">
        <v>81</v>
      </c>
      <c r="G53" t="s">
        <v>29</v>
      </c>
      <c r="H53" t="s">
        <v>62</v>
      </c>
      <c r="K53" t="s">
        <v>30</v>
      </c>
      <c r="L53" t="s">
        <v>23</v>
      </c>
      <c r="M53" t="s">
        <v>75</v>
      </c>
      <c r="N53" t="s">
        <v>85</v>
      </c>
    </row>
    <row r="54" spans="1:14" ht="12.75">
      <c r="A54" t="str">
        <f>HYPERLINK("http://www.onsemi.com/PowerSolutions/product.do?id=MJD45H11T4","MJD45H11T4")</f>
        <v>MJD45H11T4</v>
      </c>
      <c r="B54" t="str">
        <f t="shared" si="1"/>
        <v>MJD44H11/D (90.0kB)</v>
      </c>
      <c r="C54" t="s">
        <v>26</v>
      </c>
      <c r="D54" t="s">
        <v>15</v>
      </c>
      <c r="E54" t="s">
        <v>83</v>
      </c>
      <c r="F54" t="s">
        <v>81</v>
      </c>
      <c r="G54" t="s">
        <v>29</v>
      </c>
      <c r="H54" t="s">
        <v>62</v>
      </c>
      <c r="K54" t="s">
        <v>30</v>
      </c>
      <c r="L54" t="s">
        <v>23</v>
      </c>
      <c r="M54" t="s">
        <v>75</v>
      </c>
      <c r="N54" t="s">
        <v>84</v>
      </c>
    </row>
    <row r="55" spans="1:14" ht="12.75">
      <c r="A55" t="str">
        <f>HYPERLINK("http://www.onsemi.com/PowerSolutions/product.do?id=MJD45H11T4G","MJD45H11T4G")</f>
        <v>MJD45H11T4G</v>
      </c>
      <c r="B55" t="str">
        <f t="shared" si="1"/>
        <v>MJD44H11/D (90.0kB)</v>
      </c>
      <c r="C55" t="s">
        <v>14</v>
      </c>
      <c r="D55" t="s">
        <v>15</v>
      </c>
      <c r="E55" t="s">
        <v>83</v>
      </c>
      <c r="F55" t="s">
        <v>81</v>
      </c>
      <c r="G55" t="s">
        <v>29</v>
      </c>
      <c r="H55" t="s">
        <v>62</v>
      </c>
      <c r="K55" t="s">
        <v>30</v>
      </c>
      <c r="L55" t="s">
        <v>23</v>
      </c>
      <c r="M55" t="s">
        <v>75</v>
      </c>
      <c r="N55" t="s">
        <v>85</v>
      </c>
    </row>
    <row r="56" spans="1:14" ht="12.75">
      <c r="A56" t="str">
        <f>HYPERLINK("http://www.onsemi.com/PowerSolutions/product.do?id=MJE15028","MJE15028")</f>
        <v>MJE15028</v>
      </c>
      <c r="B56" t="str">
        <f aca="true" t="shared" si="2" ref="B56:B63">HYPERLINK("http://www.onsemi.com/pub/Collateral/MJE15028-D.PDF","MJE15028/D (79.0kB)")</f>
        <v>MJE15028/D (79.0kB)</v>
      </c>
      <c r="C56" t="s">
        <v>26</v>
      </c>
      <c r="D56" t="s">
        <v>15</v>
      </c>
      <c r="E56" t="s">
        <v>86</v>
      </c>
      <c r="F56" t="s">
        <v>81</v>
      </c>
      <c r="G56" t="s">
        <v>54</v>
      </c>
      <c r="H56" t="s">
        <v>36</v>
      </c>
      <c r="J56" t="s">
        <v>87</v>
      </c>
      <c r="K56" t="s">
        <v>18</v>
      </c>
      <c r="L56" t="s">
        <v>31</v>
      </c>
      <c r="M56" t="s">
        <v>32</v>
      </c>
      <c r="N56" t="s">
        <v>84</v>
      </c>
    </row>
    <row r="57" spans="1:14" ht="12.75">
      <c r="A57" t="str">
        <f>HYPERLINK("http://www.onsemi.com/PowerSolutions/product.do?id=MJE15028G","MJE15028G")</f>
        <v>MJE15028G</v>
      </c>
      <c r="B57" t="str">
        <f t="shared" si="2"/>
        <v>MJE15028/D (79.0kB)</v>
      </c>
      <c r="C57" t="s">
        <v>14</v>
      </c>
      <c r="D57" t="s">
        <v>15</v>
      </c>
      <c r="E57" t="s">
        <v>86</v>
      </c>
      <c r="F57" t="s">
        <v>81</v>
      </c>
      <c r="G57" t="s">
        <v>54</v>
      </c>
      <c r="H57" t="s">
        <v>36</v>
      </c>
      <c r="J57" t="s">
        <v>87</v>
      </c>
      <c r="K57" t="s">
        <v>18</v>
      </c>
      <c r="L57" t="s">
        <v>31</v>
      </c>
      <c r="M57" t="s">
        <v>32</v>
      </c>
      <c r="N57" t="s">
        <v>84</v>
      </c>
    </row>
    <row r="58" spans="1:14" ht="12.75">
      <c r="A58" t="str">
        <f>HYPERLINK("http://www.onsemi.com/PowerSolutions/product.do?id=MJE15029","MJE15029")</f>
        <v>MJE15029</v>
      </c>
      <c r="B58" t="str">
        <f t="shared" si="2"/>
        <v>MJE15028/D (79.0kB)</v>
      </c>
      <c r="C58" t="s">
        <v>26</v>
      </c>
      <c r="D58" t="s">
        <v>15</v>
      </c>
      <c r="E58" t="s">
        <v>88</v>
      </c>
      <c r="F58" t="s">
        <v>81</v>
      </c>
      <c r="G58" t="s">
        <v>54</v>
      </c>
      <c r="H58" t="s">
        <v>36</v>
      </c>
      <c r="J58" t="s">
        <v>87</v>
      </c>
      <c r="K58" t="s">
        <v>18</v>
      </c>
      <c r="L58" t="s">
        <v>23</v>
      </c>
      <c r="M58" t="s">
        <v>32</v>
      </c>
      <c r="N58" t="s">
        <v>71</v>
      </c>
    </row>
    <row r="59" spans="1:14" ht="12.75">
      <c r="A59" t="str">
        <f>HYPERLINK("http://www.onsemi.com/PowerSolutions/product.do?id=MJE15029G","MJE15029G")</f>
        <v>MJE15029G</v>
      </c>
      <c r="B59" t="str">
        <f t="shared" si="2"/>
        <v>MJE15028/D (79.0kB)</v>
      </c>
      <c r="C59" t="s">
        <v>14</v>
      </c>
      <c r="D59" t="s">
        <v>15</v>
      </c>
      <c r="E59" t="s">
        <v>88</v>
      </c>
      <c r="F59" t="s">
        <v>81</v>
      </c>
      <c r="G59" t="s">
        <v>54</v>
      </c>
      <c r="H59" t="s">
        <v>36</v>
      </c>
      <c r="J59" t="s">
        <v>87</v>
      </c>
      <c r="K59" t="s">
        <v>18</v>
      </c>
      <c r="L59" t="s">
        <v>23</v>
      </c>
      <c r="M59" t="s">
        <v>32</v>
      </c>
      <c r="N59" t="s">
        <v>89</v>
      </c>
    </row>
    <row r="60" spans="1:14" ht="12.75">
      <c r="A60" t="str">
        <f>HYPERLINK("http://www.onsemi.com/PowerSolutions/product.do?id=MJE15030","MJE15030")</f>
        <v>MJE15030</v>
      </c>
      <c r="B60" t="str">
        <f t="shared" si="2"/>
        <v>MJE15028/D (79.0kB)</v>
      </c>
      <c r="C60" t="s">
        <v>26</v>
      </c>
      <c r="D60" t="s">
        <v>15</v>
      </c>
      <c r="E60" t="s">
        <v>90</v>
      </c>
      <c r="F60" t="s">
        <v>81</v>
      </c>
      <c r="G60" t="s">
        <v>41</v>
      </c>
      <c r="H60" t="s">
        <v>36</v>
      </c>
      <c r="J60" t="s">
        <v>87</v>
      </c>
      <c r="K60" t="s">
        <v>18</v>
      </c>
      <c r="L60" t="s">
        <v>31</v>
      </c>
      <c r="M60" t="s">
        <v>32</v>
      </c>
      <c r="N60" t="s">
        <v>71</v>
      </c>
    </row>
    <row r="61" spans="1:14" ht="12.75">
      <c r="A61" t="str">
        <f>HYPERLINK("http://www.onsemi.com/PowerSolutions/product.do?id=MJE15030G","MJE15030G")</f>
        <v>MJE15030G</v>
      </c>
      <c r="B61" t="str">
        <f t="shared" si="2"/>
        <v>MJE15028/D (79.0kB)</v>
      </c>
      <c r="C61" t="s">
        <v>14</v>
      </c>
      <c r="D61" t="s">
        <v>15</v>
      </c>
      <c r="E61" t="s">
        <v>90</v>
      </c>
      <c r="F61" t="s">
        <v>81</v>
      </c>
      <c r="G61" t="s">
        <v>41</v>
      </c>
      <c r="H61" t="s">
        <v>36</v>
      </c>
      <c r="J61" t="s">
        <v>87</v>
      </c>
      <c r="K61" t="s">
        <v>18</v>
      </c>
      <c r="L61" t="s">
        <v>31</v>
      </c>
      <c r="M61" t="s">
        <v>32</v>
      </c>
      <c r="N61" t="s">
        <v>91</v>
      </c>
    </row>
    <row r="62" spans="1:14" ht="12.75">
      <c r="A62" t="str">
        <f>HYPERLINK("http://www.onsemi.com/PowerSolutions/product.do?id=MJE15031","MJE15031")</f>
        <v>MJE15031</v>
      </c>
      <c r="B62" t="str">
        <f t="shared" si="2"/>
        <v>MJE15028/D (79.0kB)</v>
      </c>
      <c r="C62" t="s">
        <v>26</v>
      </c>
      <c r="D62" t="s">
        <v>15</v>
      </c>
      <c r="E62" t="s">
        <v>92</v>
      </c>
      <c r="F62" t="s">
        <v>81</v>
      </c>
      <c r="G62" t="s">
        <v>41</v>
      </c>
      <c r="H62" t="s">
        <v>36</v>
      </c>
      <c r="J62" t="s">
        <v>87</v>
      </c>
      <c r="K62" t="s">
        <v>18</v>
      </c>
      <c r="L62" t="s">
        <v>23</v>
      </c>
      <c r="M62" t="s">
        <v>32</v>
      </c>
      <c r="N62" t="s">
        <v>71</v>
      </c>
    </row>
    <row r="63" spans="1:14" ht="12.75">
      <c r="A63" t="str">
        <f>HYPERLINK("http://www.onsemi.com/PowerSolutions/product.do?id=MJE15031G","MJE15031G")</f>
        <v>MJE15031G</v>
      </c>
      <c r="B63" t="str">
        <f t="shared" si="2"/>
        <v>MJE15028/D (79.0kB)</v>
      </c>
      <c r="C63" t="s">
        <v>14</v>
      </c>
      <c r="D63" t="s">
        <v>15</v>
      </c>
      <c r="E63" t="s">
        <v>92</v>
      </c>
      <c r="F63" t="s">
        <v>81</v>
      </c>
      <c r="G63" t="s">
        <v>41</v>
      </c>
      <c r="H63" t="s">
        <v>36</v>
      </c>
      <c r="J63" t="s">
        <v>87</v>
      </c>
      <c r="K63" t="s">
        <v>18</v>
      </c>
      <c r="L63" t="s">
        <v>23</v>
      </c>
      <c r="M63" t="s">
        <v>32</v>
      </c>
      <c r="N63" t="s">
        <v>93</v>
      </c>
    </row>
    <row r="64" spans="1:14" ht="12.75">
      <c r="A64" t="str">
        <f>HYPERLINK("http://www.onsemi.com/PowerSolutions/product.do?id=MJE15032","MJE15032")</f>
        <v>MJE15032</v>
      </c>
      <c r="B64" t="str">
        <f>HYPERLINK("http://www.onsemi.com/pub/Collateral/MJE15032-D.PDF","MJE15032/D (75.0kB)")</f>
        <v>MJE15032/D (75.0kB)</v>
      </c>
      <c r="C64" t="s">
        <v>26</v>
      </c>
      <c r="D64" t="s">
        <v>15</v>
      </c>
      <c r="E64" t="s">
        <v>94</v>
      </c>
      <c r="F64" t="s">
        <v>81</v>
      </c>
      <c r="G64" t="s">
        <v>47</v>
      </c>
      <c r="H64" t="s">
        <v>18</v>
      </c>
      <c r="J64" t="s">
        <v>87</v>
      </c>
      <c r="K64" t="s">
        <v>18</v>
      </c>
      <c r="L64" t="s">
        <v>31</v>
      </c>
      <c r="M64" t="s">
        <v>32</v>
      </c>
      <c r="N64" t="s">
        <v>71</v>
      </c>
    </row>
    <row r="65" spans="1:14" ht="12.75">
      <c r="A65" t="str">
        <f>HYPERLINK("http://www.onsemi.com/PowerSolutions/product.do?id=MJE15032G","MJE15032G")</f>
        <v>MJE15032G</v>
      </c>
      <c r="B65" t="str">
        <f>HYPERLINK("http://www.onsemi.com/pub/Collateral/MJE15032-D.PDF","MJE15032/D (75.0kB)")</f>
        <v>MJE15032/D (75.0kB)</v>
      </c>
      <c r="C65" t="s">
        <v>14</v>
      </c>
      <c r="D65" t="s">
        <v>15</v>
      </c>
      <c r="E65" t="s">
        <v>94</v>
      </c>
      <c r="F65" t="s">
        <v>81</v>
      </c>
      <c r="G65" t="s">
        <v>47</v>
      </c>
      <c r="H65" t="s">
        <v>18</v>
      </c>
      <c r="J65" t="s">
        <v>87</v>
      </c>
      <c r="K65" t="s">
        <v>18</v>
      </c>
      <c r="L65" t="s">
        <v>31</v>
      </c>
      <c r="M65" t="s">
        <v>32</v>
      </c>
      <c r="N65" t="s">
        <v>95</v>
      </c>
    </row>
    <row r="66" spans="1:14" ht="12.75">
      <c r="A66" t="str">
        <f>HYPERLINK("http://www.onsemi.com/PowerSolutions/product.do?id=MJE15033","MJE15033")</f>
        <v>MJE15033</v>
      </c>
      <c r="B66" t="str">
        <f>HYPERLINK("http://www.onsemi.com/pub/Collateral/MJE15032-D.PDF","MJE15032/D (75.0kB)")</f>
        <v>MJE15032/D (75.0kB)</v>
      </c>
      <c r="C66" t="s">
        <v>26</v>
      </c>
      <c r="D66" t="s">
        <v>15</v>
      </c>
      <c r="E66" t="s">
        <v>96</v>
      </c>
      <c r="F66" t="s">
        <v>81</v>
      </c>
      <c r="G66" t="s">
        <v>47</v>
      </c>
      <c r="H66" t="s">
        <v>18</v>
      </c>
      <c r="J66" t="s">
        <v>87</v>
      </c>
      <c r="K66" t="s">
        <v>18</v>
      </c>
      <c r="L66" t="s">
        <v>23</v>
      </c>
      <c r="M66" t="s">
        <v>32</v>
      </c>
      <c r="N66" t="s">
        <v>71</v>
      </c>
    </row>
    <row r="67" spans="1:14" ht="12.75">
      <c r="A67" t="str">
        <f>HYPERLINK("http://www.onsemi.com/PowerSolutions/product.do?id=MJE15033G","MJE15033G")</f>
        <v>MJE15033G</v>
      </c>
      <c r="B67" t="str">
        <f>HYPERLINK("http://www.onsemi.com/pub/Collateral/MJE15032-D.PDF","MJE15032/D (75.0kB)")</f>
        <v>MJE15032/D (75.0kB)</v>
      </c>
      <c r="C67" t="s">
        <v>14</v>
      </c>
      <c r="D67" t="s">
        <v>15</v>
      </c>
      <c r="E67" t="s">
        <v>96</v>
      </c>
      <c r="F67" t="s">
        <v>81</v>
      </c>
      <c r="G67" t="s">
        <v>47</v>
      </c>
      <c r="H67" t="s">
        <v>18</v>
      </c>
      <c r="J67" t="s">
        <v>87</v>
      </c>
      <c r="K67" t="s">
        <v>18</v>
      </c>
      <c r="L67" t="s">
        <v>23</v>
      </c>
      <c r="M67" t="s">
        <v>32</v>
      </c>
      <c r="N67" t="s">
        <v>97</v>
      </c>
    </row>
    <row r="68" spans="1:14" ht="12.75">
      <c r="A68" t="str">
        <f>HYPERLINK("http://www.onsemi.com/PowerSolutions/product.do?id=MJE15034","MJE15034")</f>
        <v>MJE15034</v>
      </c>
      <c r="B68" t="str">
        <f>HYPERLINK("http://www.onsemi.com/pub/Collateral/MJE15034-D.PDF","MJE15034/D (74.0kB)")</f>
        <v>MJE15034/D (74.0kB)</v>
      </c>
      <c r="C68" t="s">
        <v>26</v>
      </c>
      <c r="D68" t="s">
        <v>15</v>
      </c>
      <c r="E68" t="s">
        <v>98</v>
      </c>
      <c r="F68" t="s">
        <v>68</v>
      </c>
      <c r="G68" t="s">
        <v>99</v>
      </c>
      <c r="H68" t="s">
        <v>51</v>
      </c>
      <c r="J68" t="s">
        <v>87</v>
      </c>
      <c r="K68" t="s">
        <v>18</v>
      </c>
      <c r="L68" t="s">
        <v>31</v>
      </c>
      <c r="M68" t="s">
        <v>32</v>
      </c>
      <c r="N68" t="s">
        <v>33</v>
      </c>
    </row>
    <row r="69" spans="1:14" ht="12.75">
      <c r="A69" t="str">
        <f>HYPERLINK("http://www.onsemi.com/PowerSolutions/product.do?id=MJE15034G","MJE15034G")</f>
        <v>MJE15034G</v>
      </c>
      <c r="B69" t="str">
        <f>HYPERLINK("http://www.onsemi.com/pub/Collateral/MJE15034-D.PDF","MJE15034/D (74.0kB)")</f>
        <v>MJE15034/D (74.0kB)</v>
      </c>
      <c r="C69" t="s">
        <v>14</v>
      </c>
      <c r="D69" t="s">
        <v>15</v>
      </c>
      <c r="E69" t="s">
        <v>98</v>
      </c>
      <c r="F69" t="s">
        <v>68</v>
      </c>
      <c r="G69" t="s">
        <v>99</v>
      </c>
      <c r="H69" t="s">
        <v>51</v>
      </c>
      <c r="J69" t="s">
        <v>87</v>
      </c>
      <c r="K69" t="s">
        <v>18</v>
      </c>
      <c r="L69" t="s">
        <v>31</v>
      </c>
      <c r="M69" t="s">
        <v>32</v>
      </c>
      <c r="N69" t="s">
        <v>100</v>
      </c>
    </row>
    <row r="70" spans="1:14" ht="12.75">
      <c r="A70" t="str">
        <f>HYPERLINK("http://www.onsemi.com/PowerSolutions/product.do?id=MJE15035","MJE15035")</f>
        <v>MJE15035</v>
      </c>
      <c r="B70" t="str">
        <f>HYPERLINK("http://www.onsemi.com/pub/Collateral/MJE15034-D.PDF","MJE15034/D (74.0kB)")</f>
        <v>MJE15034/D (74.0kB)</v>
      </c>
      <c r="C70" t="s">
        <v>26</v>
      </c>
      <c r="D70" t="s">
        <v>15</v>
      </c>
      <c r="E70" t="s">
        <v>101</v>
      </c>
      <c r="F70" t="s">
        <v>68</v>
      </c>
      <c r="G70" t="s">
        <v>99</v>
      </c>
      <c r="H70" t="s">
        <v>51</v>
      </c>
      <c r="J70" t="s">
        <v>87</v>
      </c>
      <c r="K70" t="s">
        <v>18</v>
      </c>
      <c r="L70" t="s">
        <v>23</v>
      </c>
      <c r="M70" t="s">
        <v>32</v>
      </c>
      <c r="N70" t="s">
        <v>71</v>
      </c>
    </row>
    <row r="71" spans="1:14" ht="12.75">
      <c r="A71" t="str">
        <f>HYPERLINK("http://www.onsemi.com/PowerSolutions/product.do?id=MJE15035G","MJE15035G")</f>
        <v>MJE15035G</v>
      </c>
      <c r="B71" t="str">
        <f>HYPERLINK("http://www.onsemi.com/pub/Collateral/MJE15034-D.PDF","MJE15034/D (74.0kB)")</f>
        <v>MJE15034/D (74.0kB)</v>
      </c>
      <c r="C71" t="s">
        <v>14</v>
      </c>
      <c r="D71" t="s">
        <v>15</v>
      </c>
      <c r="E71" t="s">
        <v>101</v>
      </c>
      <c r="F71" t="s">
        <v>68</v>
      </c>
      <c r="G71" t="s">
        <v>99</v>
      </c>
      <c r="H71" t="s">
        <v>51</v>
      </c>
      <c r="J71" t="s">
        <v>87</v>
      </c>
      <c r="K71" t="s">
        <v>18</v>
      </c>
      <c r="L71" t="s">
        <v>23</v>
      </c>
      <c r="M71" t="s">
        <v>32</v>
      </c>
      <c r="N71" t="s">
        <v>102</v>
      </c>
    </row>
    <row r="72" spans="1:14" ht="12.75">
      <c r="A72" t="str">
        <f>HYPERLINK("http://www.onsemi.com/PowerSolutions/product.do?id=MJE243","MJE243")</f>
        <v>MJE243</v>
      </c>
      <c r="B72" t="str">
        <f>HYPERLINK("http://www.onsemi.com/pub/Collateral/MJE243-D.PDF","MJE243/D (110.0kB)")</f>
        <v>MJE243/D (110.0kB)</v>
      </c>
      <c r="C72" t="s">
        <v>26</v>
      </c>
      <c r="D72" t="s">
        <v>15</v>
      </c>
      <c r="E72" t="s">
        <v>73</v>
      </c>
      <c r="F72" t="s">
        <v>68</v>
      </c>
      <c r="G72" t="s">
        <v>51</v>
      </c>
      <c r="H72" t="s">
        <v>36</v>
      </c>
      <c r="I72" t="s">
        <v>56</v>
      </c>
      <c r="J72" t="s">
        <v>36</v>
      </c>
      <c r="K72" t="s">
        <v>38</v>
      </c>
      <c r="L72" t="s">
        <v>31</v>
      </c>
      <c r="M72" t="s">
        <v>103</v>
      </c>
      <c r="N72" t="s">
        <v>76</v>
      </c>
    </row>
    <row r="73" spans="1:14" ht="12.75">
      <c r="A73" t="str">
        <f>HYPERLINK("http://www.onsemi.com/PowerSolutions/product.do?id=MJE243G","MJE243G")</f>
        <v>MJE243G</v>
      </c>
      <c r="B73" t="str">
        <f>HYPERLINK("http://www.onsemi.com/pub/Collateral/MJE243-D.PDF","MJE243/D (110.0kB)")</f>
        <v>MJE243/D (110.0kB)</v>
      </c>
      <c r="C73" t="s">
        <v>14</v>
      </c>
      <c r="D73" t="s">
        <v>15</v>
      </c>
      <c r="E73" t="s">
        <v>73</v>
      </c>
      <c r="F73" t="s">
        <v>68</v>
      </c>
      <c r="G73" t="s">
        <v>51</v>
      </c>
      <c r="H73" t="s">
        <v>36</v>
      </c>
      <c r="I73" t="s">
        <v>56</v>
      </c>
      <c r="J73" t="s">
        <v>36</v>
      </c>
      <c r="K73" t="s">
        <v>38</v>
      </c>
      <c r="L73" t="s">
        <v>31</v>
      </c>
      <c r="M73" t="s">
        <v>103</v>
      </c>
      <c r="N73" t="s">
        <v>76</v>
      </c>
    </row>
    <row r="74" spans="1:14" ht="12.75">
      <c r="A74" t="str">
        <f>HYPERLINK("http://www.onsemi.com/PowerSolutions/product.do?id=MJE253","MJE253")</f>
        <v>MJE253</v>
      </c>
      <c r="B74" t="str">
        <f>HYPERLINK("http://www.onsemi.com/pub/Collateral/MJE243-D.PDF","MJE243/D (110.0kB)")</f>
        <v>MJE243/D (110.0kB)</v>
      </c>
      <c r="C74" t="s">
        <v>26</v>
      </c>
      <c r="D74" t="s">
        <v>15</v>
      </c>
      <c r="E74" t="s">
        <v>78</v>
      </c>
      <c r="F74" t="s">
        <v>68</v>
      </c>
      <c r="G74" t="s">
        <v>51</v>
      </c>
      <c r="H74" t="s">
        <v>36</v>
      </c>
      <c r="I74" t="s">
        <v>56</v>
      </c>
      <c r="J74" t="s">
        <v>36</v>
      </c>
      <c r="K74" t="s">
        <v>38</v>
      </c>
      <c r="L74" t="s">
        <v>23</v>
      </c>
      <c r="M74" t="s">
        <v>103</v>
      </c>
      <c r="N74" t="s">
        <v>104</v>
      </c>
    </row>
    <row r="75" spans="1:14" ht="12.75">
      <c r="A75" t="str">
        <f>HYPERLINK("http://www.onsemi.com/PowerSolutions/product.do?id=MJE253G","MJE253G")</f>
        <v>MJE253G</v>
      </c>
      <c r="B75" t="str">
        <f>HYPERLINK("http://www.onsemi.com/pub/Collateral/MJE243-D.PDF","MJE243/D (110.0kB)")</f>
        <v>MJE243/D (110.0kB)</v>
      </c>
      <c r="C75" t="s">
        <v>14</v>
      </c>
      <c r="D75" t="s">
        <v>15</v>
      </c>
      <c r="E75" t="s">
        <v>78</v>
      </c>
      <c r="F75" t="s">
        <v>68</v>
      </c>
      <c r="G75" t="s">
        <v>51</v>
      </c>
      <c r="H75" t="s">
        <v>36</v>
      </c>
      <c r="I75" t="s">
        <v>56</v>
      </c>
      <c r="J75" t="s">
        <v>36</v>
      </c>
      <c r="K75" t="s">
        <v>38</v>
      </c>
      <c r="L75" t="s">
        <v>23</v>
      </c>
      <c r="M75" t="s">
        <v>103</v>
      </c>
      <c r="N75" t="s">
        <v>104</v>
      </c>
    </row>
    <row r="76" spans="1:14" ht="12.75">
      <c r="A76" t="str">
        <f>HYPERLINK("http://www.onsemi.com/PowerSolutions/product.do?id=MJF15030","MJF15030")</f>
        <v>MJF15030</v>
      </c>
      <c r="B76" t="str">
        <f>HYPERLINK("http://www.onsemi.com/pub/Collateral/MJF15030-D.PDF","MJF15030/D (134.0kB)")</f>
        <v>MJF15030/D (134.0kB)</v>
      </c>
      <c r="C76" t="s">
        <v>26</v>
      </c>
      <c r="D76" t="s">
        <v>15</v>
      </c>
      <c r="E76" t="s">
        <v>90</v>
      </c>
      <c r="F76" t="s">
        <v>81</v>
      </c>
      <c r="G76" t="s">
        <v>41</v>
      </c>
      <c r="H76" t="s">
        <v>36</v>
      </c>
      <c r="J76" t="s">
        <v>87</v>
      </c>
      <c r="K76" t="s">
        <v>105</v>
      </c>
      <c r="L76" t="s">
        <v>31</v>
      </c>
      <c r="M76" t="s">
        <v>106</v>
      </c>
      <c r="N76" t="s">
        <v>71</v>
      </c>
    </row>
    <row r="77" spans="1:14" ht="12.75">
      <c r="A77" t="str">
        <f>HYPERLINK("http://www.onsemi.com/PowerSolutions/product.do?id=MJF15030G","MJF15030G")</f>
        <v>MJF15030G</v>
      </c>
      <c r="B77" t="str">
        <f>HYPERLINK("http://www.onsemi.com/pub/Collateral/MJF15030-D.PDF","MJF15030/D (134.0kB)")</f>
        <v>MJF15030/D (134.0kB)</v>
      </c>
      <c r="C77" t="s">
        <v>14</v>
      </c>
      <c r="D77" t="s">
        <v>15</v>
      </c>
      <c r="E77" t="s">
        <v>90</v>
      </c>
      <c r="F77" t="s">
        <v>81</v>
      </c>
      <c r="G77" t="s">
        <v>41</v>
      </c>
      <c r="H77" t="s">
        <v>36</v>
      </c>
      <c r="J77" t="s">
        <v>87</v>
      </c>
      <c r="K77" t="s">
        <v>105</v>
      </c>
      <c r="L77" t="s">
        <v>31</v>
      </c>
      <c r="M77" t="s">
        <v>106</v>
      </c>
      <c r="N77" t="s">
        <v>107</v>
      </c>
    </row>
    <row r="78" spans="1:14" ht="12.75">
      <c r="A78" t="str">
        <f>HYPERLINK("http://www.onsemi.com/PowerSolutions/product.do?id=MJF15031","MJF15031")</f>
        <v>MJF15031</v>
      </c>
      <c r="B78" t="str">
        <f>HYPERLINK("http://www.onsemi.com/pub/Collateral/MJF15030-D.PDF","MJF15030/D (134.0kB)")</f>
        <v>MJF15030/D (134.0kB)</v>
      </c>
      <c r="C78" t="s">
        <v>26</v>
      </c>
      <c r="D78" t="s">
        <v>15</v>
      </c>
      <c r="E78" t="s">
        <v>92</v>
      </c>
      <c r="F78" t="s">
        <v>81</v>
      </c>
      <c r="G78" t="s">
        <v>41</v>
      </c>
      <c r="H78" t="s">
        <v>36</v>
      </c>
      <c r="J78" t="s">
        <v>87</v>
      </c>
      <c r="K78" t="s">
        <v>105</v>
      </c>
      <c r="L78" t="s">
        <v>23</v>
      </c>
      <c r="M78" t="s">
        <v>106</v>
      </c>
      <c r="N78" t="s">
        <v>71</v>
      </c>
    </row>
    <row r="79" spans="1:14" ht="12.75">
      <c r="A79" t="str">
        <f>HYPERLINK("http://www.onsemi.com/PowerSolutions/product.do?id=MJF15031G","MJF15031G")</f>
        <v>MJF15031G</v>
      </c>
      <c r="B79" t="str">
        <f>HYPERLINK("http://www.onsemi.com/pub/Collateral/MJF15030-D.PDF","MJF15030/D (134.0kB)")</f>
        <v>MJF15030/D (134.0kB)</v>
      </c>
      <c r="C79" t="s">
        <v>14</v>
      </c>
      <c r="D79" t="s">
        <v>15</v>
      </c>
      <c r="E79" t="s">
        <v>92</v>
      </c>
      <c r="F79" t="s">
        <v>81</v>
      </c>
      <c r="G79" t="s">
        <v>41</v>
      </c>
      <c r="H79" t="s">
        <v>36</v>
      </c>
      <c r="J79" t="s">
        <v>87</v>
      </c>
      <c r="K79" t="s">
        <v>105</v>
      </c>
      <c r="L79" t="s">
        <v>23</v>
      </c>
      <c r="M79" t="s">
        <v>106</v>
      </c>
      <c r="N79" t="s">
        <v>108</v>
      </c>
    </row>
    <row r="80" spans="1:14" ht="12.75">
      <c r="A80" t="str">
        <f>HYPERLINK("http://www.onsemi.com/PowerSolutions/product.do?id=MJF6388","MJF6388")</f>
        <v>MJF6388</v>
      </c>
      <c r="B80" t="str">
        <f>HYPERLINK("http://www.onsemi.com/pub/Collateral/MJF6388-D.PDF","MJF6388/D (152.0kB)")</f>
        <v>MJF6388/D (152.0kB)</v>
      </c>
      <c r="C80" t="s">
        <v>26</v>
      </c>
      <c r="D80" t="s">
        <v>15</v>
      </c>
      <c r="E80" t="s">
        <v>109</v>
      </c>
      <c r="F80" t="s">
        <v>28</v>
      </c>
      <c r="G80" t="s">
        <v>51</v>
      </c>
      <c r="H80" t="s">
        <v>110</v>
      </c>
      <c r="I80" t="s">
        <v>111</v>
      </c>
      <c r="J80" t="s">
        <v>30</v>
      </c>
      <c r="K80" t="s">
        <v>36</v>
      </c>
      <c r="L80" t="s">
        <v>31</v>
      </c>
      <c r="M80" t="s">
        <v>106</v>
      </c>
      <c r="N80" t="s">
        <v>71</v>
      </c>
    </row>
    <row r="81" spans="1:14" ht="12.75">
      <c r="A81" t="str">
        <f>HYPERLINK("http://www.onsemi.com/PowerSolutions/product.do?id=MJF6388G","MJF6388G")</f>
        <v>MJF6388G</v>
      </c>
      <c r="B81" t="str">
        <f>HYPERLINK("http://www.onsemi.com/pub/Collateral/MJF6388-D.PDF","MJF6388/D (152.0kB)")</f>
        <v>MJF6388/D (152.0kB)</v>
      </c>
      <c r="C81" t="s">
        <v>14</v>
      </c>
      <c r="D81" t="s">
        <v>15</v>
      </c>
      <c r="E81" t="s">
        <v>109</v>
      </c>
      <c r="F81" t="s">
        <v>28</v>
      </c>
      <c r="G81" t="s">
        <v>51</v>
      </c>
      <c r="H81" t="s">
        <v>110</v>
      </c>
      <c r="I81" t="s">
        <v>111</v>
      </c>
      <c r="J81" t="s">
        <v>30</v>
      </c>
      <c r="K81" t="s">
        <v>36</v>
      </c>
      <c r="L81" t="s">
        <v>31</v>
      </c>
      <c r="M81" t="s">
        <v>106</v>
      </c>
      <c r="N81" t="s">
        <v>112</v>
      </c>
    </row>
    <row r="82" spans="1:14" ht="12.75">
      <c r="A82" t="str">
        <f>HYPERLINK("http://www.onsemi.com/PowerSolutions/product.do?id=MJF6668G","MJF6668G")</f>
        <v>MJF6668G</v>
      </c>
      <c r="B82" t="str">
        <f>HYPERLINK("http://www.onsemi.com/pub/Collateral/MJF6388-D.PDF","MJF6388/D (152.0kB)")</f>
        <v>MJF6388/D (152.0kB)</v>
      </c>
      <c r="C82" t="s">
        <v>14</v>
      </c>
      <c r="D82" t="s">
        <v>15</v>
      </c>
      <c r="E82" t="s">
        <v>113</v>
      </c>
      <c r="F82" t="s">
        <v>28</v>
      </c>
      <c r="G82" t="s">
        <v>51</v>
      </c>
      <c r="H82" t="s">
        <v>110</v>
      </c>
      <c r="I82" t="s">
        <v>111</v>
      </c>
      <c r="J82" t="s">
        <v>30</v>
      </c>
      <c r="K82" t="s">
        <v>36</v>
      </c>
      <c r="L82" t="s">
        <v>23</v>
      </c>
      <c r="M82" t="s">
        <v>106</v>
      </c>
      <c r="N82" t="s">
        <v>114</v>
      </c>
    </row>
    <row r="83" spans="1:14" ht="12.75">
      <c r="A83" t="str">
        <f>HYPERLINK("http://www.onsemi.com/PowerSolutions/product.do?id=MJL1302A","MJL1302A")</f>
        <v>MJL1302A</v>
      </c>
      <c r="B83" t="str">
        <f>HYPERLINK("http://www.onsemi.com/pub/Collateral/MJL3281A-D.PDF","MJL3281A/D (67.0kB)")</f>
        <v>MJL3281A/D (67.0kB)</v>
      </c>
      <c r="C83" t="s">
        <v>26</v>
      </c>
      <c r="D83" t="s">
        <v>15</v>
      </c>
      <c r="E83" t="s">
        <v>115</v>
      </c>
      <c r="F83" t="s">
        <v>38</v>
      </c>
      <c r="G83" t="s">
        <v>116</v>
      </c>
      <c r="H83" t="s">
        <v>70</v>
      </c>
      <c r="I83" t="s">
        <v>41</v>
      </c>
      <c r="J83" t="s">
        <v>87</v>
      </c>
      <c r="K83" t="s">
        <v>42</v>
      </c>
      <c r="L83" t="s">
        <v>23</v>
      </c>
      <c r="M83" t="s">
        <v>117</v>
      </c>
      <c r="N83" t="s">
        <v>118</v>
      </c>
    </row>
    <row r="84" spans="1:14" ht="12.75">
      <c r="A84" t="str">
        <f>HYPERLINK("http://www.onsemi.com/PowerSolutions/product.do?id=MJL1302AG","MJL1302AG")</f>
        <v>MJL1302AG</v>
      </c>
      <c r="B84" t="str">
        <f>HYPERLINK("http://www.onsemi.com/pub/Collateral/MJL3281A-D.PDF","MJL3281A/D (67.0kB)")</f>
        <v>MJL3281A/D (67.0kB)</v>
      </c>
      <c r="C84" t="s">
        <v>14</v>
      </c>
      <c r="D84" t="s">
        <v>15</v>
      </c>
      <c r="E84" t="s">
        <v>115</v>
      </c>
      <c r="F84" t="s">
        <v>38</v>
      </c>
      <c r="G84" t="s">
        <v>116</v>
      </c>
      <c r="H84" t="s">
        <v>70</v>
      </c>
      <c r="I84" t="s">
        <v>41</v>
      </c>
      <c r="J84" t="s">
        <v>87</v>
      </c>
      <c r="K84" t="s">
        <v>42</v>
      </c>
      <c r="L84" t="s">
        <v>23</v>
      </c>
      <c r="M84" t="s">
        <v>117</v>
      </c>
      <c r="N84" t="s">
        <v>118</v>
      </c>
    </row>
    <row r="85" spans="1:14" ht="12.75">
      <c r="A85" t="str">
        <f>HYPERLINK("http://www.onsemi.com/PowerSolutions/product.do?id=MJL21193","MJL21193")</f>
        <v>MJL21193</v>
      </c>
      <c r="B85" t="str">
        <f>HYPERLINK("http://www.onsemi.com/pub/Collateral/MJL21193-D.PDF","MJL21193/D (152.0kB)")</f>
        <v>MJL21193/D (152.0kB)</v>
      </c>
      <c r="C85" t="s">
        <v>26</v>
      </c>
      <c r="D85" t="s">
        <v>15</v>
      </c>
      <c r="E85" t="s">
        <v>119</v>
      </c>
      <c r="F85" t="s">
        <v>61</v>
      </c>
      <c r="G85" t="s">
        <v>47</v>
      </c>
      <c r="H85" t="s">
        <v>40</v>
      </c>
      <c r="I85" t="s">
        <v>70</v>
      </c>
      <c r="J85" t="s">
        <v>68</v>
      </c>
      <c r="K85" t="s">
        <v>42</v>
      </c>
      <c r="L85" t="s">
        <v>23</v>
      </c>
      <c r="M85" t="s">
        <v>117</v>
      </c>
      <c r="N85" t="s">
        <v>71</v>
      </c>
    </row>
    <row r="86" spans="1:14" ht="12.75">
      <c r="A86" t="str">
        <f>HYPERLINK("http://www.onsemi.com/PowerSolutions/product.do?id=MJL21193G","MJL21193G")</f>
        <v>MJL21193G</v>
      </c>
      <c r="B86" t="str">
        <f>HYPERLINK("http://www.onsemi.com/pub/Collateral/MJL21193-D.PDF","MJL21193/D (152.0kB)")</f>
        <v>MJL21193/D (152.0kB)</v>
      </c>
      <c r="C86" t="s">
        <v>14</v>
      </c>
      <c r="D86" t="s">
        <v>15</v>
      </c>
      <c r="E86" t="s">
        <v>119</v>
      </c>
      <c r="F86" t="s">
        <v>61</v>
      </c>
      <c r="G86" t="s">
        <v>47</v>
      </c>
      <c r="H86" t="s">
        <v>40</v>
      </c>
      <c r="I86" t="s">
        <v>70</v>
      </c>
      <c r="J86" t="s">
        <v>68</v>
      </c>
      <c r="K86" t="s">
        <v>42</v>
      </c>
      <c r="L86" t="s">
        <v>23</v>
      </c>
      <c r="M86" t="s">
        <v>117</v>
      </c>
      <c r="N86" t="s">
        <v>120</v>
      </c>
    </row>
    <row r="87" spans="1:14" ht="12.75">
      <c r="A87" t="str">
        <f>HYPERLINK("http://www.onsemi.com/PowerSolutions/product.do?id=MJL21194","MJL21194")</f>
        <v>MJL21194</v>
      </c>
      <c r="B87" t="str">
        <f>HYPERLINK("http://www.onsemi.com/pub/Collateral/MJL21193-D.PDF","MJL21193/D (152.0kB)")</f>
        <v>MJL21193/D (152.0kB)</v>
      </c>
      <c r="C87" t="s">
        <v>26</v>
      </c>
      <c r="D87" t="s">
        <v>15</v>
      </c>
      <c r="E87" t="s">
        <v>121</v>
      </c>
      <c r="F87" t="s">
        <v>61</v>
      </c>
      <c r="G87" t="s">
        <v>47</v>
      </c>
      <c r="H87" t="s">
        <v>40</v>
      </c>
      <c r="I87" t="s">
        <v>70</v>
      </c>
      <c r="J87" t="s">
        <v>68</v>
      </c>
      <c r="K87" t="s">
        <v>42</v>
      </c>
      <c r="L87" t="s">
        <v>31</v>
      </c>
      <c r="M87" t="s">
        <v>117</v>
      </c>
      <c r="N87" t="s">
        <v>71</v>
      </c>
    </row>
    <row r="88" spans="1:14" ht="12.75">
      <c r="A88" t="str">
        <f>HYPERLINK("http://www.onsemi.com/PowerSolutions/product.do?id=MJL21194G","MJL21194G")</f>
        <v>MJL21194G</v>
      </c>
      <c r="B88" t="str">
        <f>HYPERLINK("http://www.onsemi.com/pub/Collateral/MJL21193-D.PDF","MJL21193/D (152.0kB)")</f>
        <v>MJL21193/D (152.0kB)</v>
      </c>
      <c r="C88" t="s">
        <v>14</v>
      </c>
      <c r="D88" t="s">
        <v>15</v>
      </c>
      <c r="E88" t="s">
        <v>121</v>
      </c>
      <c r="F88" t="s">
        <v>61</v>
      </c>
      <c r="G88" t="s">
        <v>47</v>
      </c>
      <c r="H88" t="s">
        <v>40</v>
      </c>
      <c r="I88" t="s">
        <v>70</v>
      </c>
      <c r="J88" t="s">
        <v>68</v>
      </c>
      <c r="K88" t="s">
        <v>42</v>
      </c>
      <c r="L88" t="s">
        <v>31</v>
      </c>
      <c r="M88" t="s">
        <v>117</v>
      </c>
      <c r="N88" t="s">
        <v>122</v>
      </c>
    </row>
    <row r="89" spans="1:14" ht="12.75">
      <c r="A89" t="str">
        <f>HYPERLINK("http://www.onsemi.com/PowerSolutions/product.do?id=MJL21195G","MJL21195G")</f>
        <v>MJL21195G</v>
      </c>
      <c r="B89" t="str">
        <f>HYPERLINK("http://www.onsemi.com/pub/Collateral/MJL21195-D.PDF","MJL21195/D (164.0kB)")</f>
        <v>MJL21195/D (164.0kB)</v>
      </c>
      <c r="C89" t="s">
        <v>14</v>
      </c>
      <c r="D89" t="s">
        <v>15</v>
      </c>
      <c r="E89" t="s">
        <v>69</v>
      </c>
      <c r="F89" t="s">
        <v>61</v>
      </c>
      <c r="G89" t="s">
        <v>47</v>
      </c>
      <c r="H89" t="s">
        <v>40</v>
      </c>
      <c r="I89" t="s">
        <v>51</v>
      </c>
      <c r="J89" t="s">
        <v>68</v>
      </c>
      <c r="K89" t="s">
        <v>42</v>
      </c>
      <c r="L89" t="s">
        <v>23</v>
      </c>
      <c r="M89" t="s">
        <v>117</v>
      </c>
      <c r="N89" t="s">
        <v>123</v>
      </c>
    </row>
    <row r="90" spans="1:14" ht="12.75">
      <c r="A90" t="str">
        <f>HYPERLINK("http://www.onsemi.com/PowerSolutions/product.do?id=MJL21196","MJL21196")</f>
        <v>MJL21196</v>
      </c>
      <c r="B90" t="str">
        <f>HYPERLINK("http://www.onsemi.com/pub/Collateral/MJL21195-D.PDF","MJL21195/D (164.0kB)")</f>
        <v>MJL21195/D (164.0kB)</v>
      </c>
      <c r="C90" t="s">
        <v>26</v>
      </c>
      <c r="D90" t="s">
        <v>15</v>
      </c>
      <c r="E90" t="s">
        <v>67</v>
      </c>
      <c r="F90" t="s">
        <v>61</v>
      </c>
      <c r="G90" t="s">
        <v>47</v>
      </c>
      <c r="H90" t="s">
        <v>40</v>
      </c>
      <c r="I90" t="s">
        <v>51</v>
      </c>
      <c r="J90" t="s">
        <v>68</v>
      </c>
      <c r="K90" t="s">
        <v>42</v>
      </c>
      <c r="L90" t="s">
        <v>31</v>
      </c>
      <c r="M90" t="s">
        <v>117</v>
      </c>
      <c r="N90" t="s">
        <v>124</v>
      </c>
    </row>
    <row r="91" spans="1:14" ht="12.75">
      <c r="A91" t="str">
        <f>HYPERLINK("http://www.onsemi.com/PowerSolutions/product.do?id=MJL21196G","MJL21196G")</f>
        <v>MJL21196G</v>
      </c>
      <c r="B91" t="str">
        <f>HYPERLINK("http://www.onsemi.com/pub/Collateral/MJL21195-D.PDF","MJL21195/D (164.0kB)")</f>
        <v>MJL21195/D (164.0kB)</v>
      </c>
      <c r="C91" t="s">
        <v>14</v>
      </c>
      <c r="D91" t="s">
        <v>15</v>
      </c>
      <c r="E91" t="s">
        <v>67</v>
      </c>
      <c r="F91" t="s">
        <v>61</v>
      </c>
      <c r="G91" t="s">
        <v>47</v>
      </c>
      <c r="H91" t="s">
        <v>40</v>
      </c>
      <c r="I91" t="s">
        <v>51</v>
      </c>
      <c r="J91" t="s">
        <v>68</v>
      </c>
      <c r="K91" t="s">
        <v>42</v>
      </c>
      <c r="L91" t="s">
        <v>31</v>
      </c>
      <c r="M91" t="s">
        <v>117</v>
      </c>
      <c r="N91" t="s">
        <v>124</v>
      </c>
    </row>
    <row r="92" spans="1:14" ht="12.75">
      <c r="A92" t="str">
        <f>HYPERLINK("http://www.onsemi.com/PowerSolutions/product.do?id=MJL3281A","MJL3281A")</f>
        <v>MJL3281A</v>
      </c>
      <c r="B92" t="str">
        <f>HYPERLINK("http://www.onsemi.com/pub/Collateral/MJL3281A-D.PDF","MJL3281A/D (67.0kB)")</f>
        <v>MJL3281A/D (67.0kB)</v>
      </c>
      <c r="C92" t="s">
        <v>26</v>
      </c>
      <c r="D92" t="s">
        <v>15</v>
      </c>
      <c r="E92" t="s">
        <v>125</v>
      </c>
      <c r="F92" t="s">
        <v>38</v>
      </c>
      <c r="G92" t="s">
        <v>116</v>
      </c>
      <c r="H92" t="s">
        <v>70</v>
      </c>
      <c r="I92" t="s">
        <v>41</v>
      </c>
      <c r="J92" t="s">
        <v>87</v>
      </c>
      <c r="K92" t="s">
        <v>42</v>
      </c>
      <c r="L92" t="s">
        <v>31</v>
      </c>
      <c r="M92" t="s">
        <v>117</v>
      </c>
      <c r="N92" t="s">
        <v>71</v>
      </c>
    </row>
    <row r="93" spans="1:14" ht="12.75">
      <c r="A93" t="str">
        <f>HYPERLINK("http://www.onsemi.com/PowerSolutions/product.do?id=MJL3281AG","MJL3281AG")</f>
        <v>MJL3281AG</v>
      </c>
      <c r="B93" t="str">
        <f>HYPERLINK("http://www.onsemi.com/pub/Collateral/MJL3281A-D.PDF","MJL3281A/D (67.0kB)")</f>
        <v>MJL3281A/D (67.0kB)</v>
      </c>
      <c r="C93" t="s">
        <v>14</v>
      </c>
      <c r="D93" t="s">
        <v>15</v>
      </c>
      <c r="E93" t="s">
        <v>125</v>
      </c>
      <c r="F93" t="s">
        <v>38</v>
      </c>
      <c r="G93" t="s">
        <v>116</v>
      </c>
      <c r="H93" t="s">
        <v>70</v>
      </c>
      <c r="I93" t="s">
        <v>41</v>
      </c>
      <c r="J93" t="s">
        <v>87</v>
      </c>
      <c r="K93" t="s">
        <v>42</v>
      </c>
      <c r="L93" t="s">
        <v>31</v>
      </c>
      <c r="M93" t="s">
        <v>117</v>
      </c>
      <c r="N93" t="s">
        <v>126</v>
      </c>
    </row>
    <row r="94" spans="1:14" ht="12.75">
      <c r="A94" t="str">
        <f>HYPERLINK("http://www.onsemi.com/PowerSolutions/product.do?id=MJL4281A","MJL4281A")</f>
        <v>MJL4281A</v>
      </c>
      <c r="B94" t="str">
        <f>HYPERLINK("http://www.onsemi.com/pub/Collateral/MJL4281A-D.PDF","MJL4281A/D (63.0kB)")</f>
        <v>MJL4281A/D (63.0kB)</v>
      </c>
      <c r="C94" t="s">
        <v>26</v>
      </c>
      <c r="D94" t="s">
        <v>15</v>
      </c>
      <c r="E94" t="s">
        <v>127</v>
      </c>
      <c r="F94" t="s">
        <v>38</v>
      </c>
      <c r="G94" t="s">
        <v>99</v>
      </c>
      <c r="H94" t="s">
        <v>29</v>
      </c>
      <c r="I94" t="s">
        <v>47</v>
      </c>
      <c r="J94" t="s">
        <v>128</v>
      </c>
      <c r="K94" t="s">
        <v>129</v>
      </c>
      <c r="L94" t="s">
        <v>31</v>
      </c>
      <c r="M94" t="s">
        <v>117</v>
      </c>
      <c r="N94" t="s">
        <v>71</v>
      </c>
    </row>
    <row r="95" spans="1:14" ht="12.75">
      <c r="A95" t="str">
        <f>HYPERLINK("http://www.onsemi.com/PowerSolutions/product.do?id=MJL4281AG","MJL4281AG")</f>
        <v>MJL4281AG</v>
      </c>
      <c r="B95" t="str">
        <f>HYPERLINK("http://www.onsemi.com/pub/Collateral/MJL4281A-D.PDF","MJL4281A/D (63.0kB)")</f>
        <v>MJL4281A/D (63.0kB)</v>
      </c>
      <c r="C95" t="s">
        <v>14</v>
      </c>
      <c r="D95" t="s">
        <v>15</v>
      </c>
      <c r="E95" t="s">
        <v>127</v>
      </c>
      <c r="F95" t="s">
        <v>38</v>
      </c>
      <c r="G95" t="s">
        <v>99</v>
      </c>
      <c r="H95" t="s">
        <v>29</v>
      </c>
      <c r="I95" t="s">
        <v>47</v>
      </c>
      <c r="J95" t="s">
        <v>128</v>
      </c>
      <c r="K95" t="s">
        <v>129</v>
      </c>
      <c r="L95" t="s">
        <v>31</v>
      </c>
      <c r="M95" t="s">
        <v>117</v>
      </c>
      <c r="N95" t="s">
        <v>130</v>
      </c>
    </row>
    <row r="96" spans="1:14" ht="12.75">
      <c r="A96" t="str">
        <f>HYPERLINK("http://www.onsemi.com/PowerSolutions/product.do?id=MJL4302AG","MJL4302AG")</f>
        <v>MJL4302AG</v>
      </c>
      <c r="B96" t="str">
        <f>HYPERLINK("http://www.onsemi.com/pub/Collateral/MJL4281A-D.PDF","MJL4281A/D (63.0kB)")</f>
        <v>MJL4281A/D (63.0kB)</v>
      </c>
      <c r="C96" t="s">
        <v>14</v>
      </c>
      <c r="D96" t="s">
        <v>15</v>
      </c>
      <c r="E96" t="s">
        <v>131</v>
      </c>
      <c r="F96" t="s">
        <v>38</v>
      </c>
      <c r="G96" t="s">
        <v>99</v>
      </c>
      <c r="H96" t="s">
        <v>29</v>
      </c>
      <c r="I96" t="s">
        <v>47</v>
      </c>
      <c r="J96" t="s">
        <v>128</v>
      </c>
      <c r="K96" t="s">
        <v>129</v>
      </c>
      <c r="L96" t="s">
        <v>23</v>
      </c>
      <c r="M96" t="s">
        <v>117</v>
      </c>
      <c r="N96" t="s">
        <v>132</v>
      </c>
    </row>
    <row r="97" spans="1:14" ht="12.75">
      <c r="A97" t="str">
        <f>HYPERLINK("http://www.onsemi.com/PowerSolutions/product.do?id=MJW1302A","MJW1302A")</f>
        <v>MJW1302A</v>
      </c>
      <c r="B97" t="str">
        <f>HYPERLINK("http://www.onsemi.com/pub/Collateral/MJW3281A-D.PDF","MJW3281A/D (74.0kB)")</f>
        <v>MJW3281A/D (74.0kB)</v>
      </c>
      <c r="C97" t="s">
        <v>26</v>
      </c>
      <c r="D97" t="s">
        <v>15</v>
      </c>
      <c r="E97" t="s">
        <v>133</v>
      </c>
      <c r="F97" t="s">
        <v>38</v>
      </c>
      <c r="G97" t="s">
        <v>129</v>
      </c>
      <c r="H97" t="s">
        <v>18</v>
      </c>
      <c r="I97" t="s">
        <v>42</v>
      </c>
      <c r="K97" t="s">
        <v>42</v>
      </c>
      <c r="L97" t="s">
        <v>23</v>
      </c>
      <c r="M97" t="s">
        <v>134</v>
      </c>
      <c r="N97" t="s">
        <v>135</v>
      </c>
    </row>
    <row r="98" spans="1:14" ht="12.75">
      <c r="A98" t="str">
        <f>HYPERLINK("http://www.onsemi.com/PowerSolutions/product.do?id=MJW1302AG","MJW1302AG")</f>
        <v>MJW1302AG</v>
      </c>
      <c r="B98" t="str">
        <f>HYPERLINK("http://www.onsemi.com/pub/Collateral/MJW3281A-D.PDF","MJW3281A/D (74.0kB)")</f>
        <v>MJW3281A/D (74.0kB)</v>
      </c>
      <c r="C98" t="s">
        <v>14</v>
      </c>
      <c r="D98" t="s">
        <v>15</v>
      </c>
      <c r="E98" t="s">
        <v>133</v>
      </c>
      <c r="F98" t="s">
        <v>38</v>
      </c>
      <c r="G98" t="s">
        <v>129</v>
      </c>
      <c r="H98" t="s">
        <v>18</v>
      </c>
      <c r="I98" t="s">
        <v>42</v>
      </c>
      <c r="K98" t="s">
        <v>42</v>
      </c>
      <c r="L98" t="s">
        <v>23</v>
      </c>
      <c r="M98" t="s">
        <v>134</v>
      </c>
      <c r="N98" t="s">
        <v>135</v>
      </c>
    </row>
    <row r="99" spans="1:14" ht="12.75">
      <c r="A99" t="str">
        <f>HYPERLINK("http://www.onsemi.com/PowerSolutions/product.do?id=MJW21191G","MJW21191G")</f>
        <v>MJW21191G</v>
      </c>
      <c r="B99" t="str">
        <f>HYPERLINK("http://www.onsemi.com/pub/Collateral/MJW21192-D.PDF","MJW21192/D (73.0kB)")</f>
        <v>MJW21192/D (73.0kB)</v>
      </c>
      <c r="C99" t="s">
        <v>14</v>
      </c>
      <c r="D99" t="s">
        <v>15</v>
      </c>
      <c r="E99" t="s">
        <v>92</v>
      </c>
      <c r="F99" t="s">
        <v>81</v>
      </c>
      <c r="G99" t="s">
        <v>41</v>
      </c>
      <c r="H99" t="s">
        <v>38</v>
      </c>
      <c r="I99" t="s">
        <v>51</v>
      </c>
      <c r="J99" t="s">
        <v>68</v>
      </c>
      <c r="K99" t="s">
        <v>51</v>
      </c>
      <c r="L99" t="s">
        <v>23</v>
      </c>
      <c r="M99" t="s">
        <v>134</v>
      </c>
      <c r="N99" t="s">
        <v>136</v>
      </c>
    </row>
    <row r="100" spans="1:14" ht="12.75">
      <c r="A100" t="str">
        <f>HYPERLINK("http://www.onsemi.com/PowerSolutions/product.do?id=MJW21192","MJW21192")</f>
        <v>MJW21192</v>
      </c>
      <c r="B100" t="str">
        <f>HYPERLINK("http://www.onsemi.com/pub/Collateral/MJW21192-D.PDF","MJW21192/D (73.0kB)")</f>
        <v>MJW21192/D (73.0kB)</v>
      </c>
      <c r="C100" t="s">
        <v>26</v>
      </c>
      <c r="D100" t="s">
        <v>15</v>
      </c>
      <c r="E100" t="s">
        <v>90</v>
      </c>
      <c r="F100" t="s">
        <v>81</v>
      </c>
      <c r="G100" t="s">
        <v>41</v>
      </c>
      <c r="H100" t="s">
        <v>38</v>
      </c>
      <c r="I100" t="s">
        <v>51</v>
      </c>
      <c r="J100" t="s">
        <v>68</v>
      </c>
      <c r="K100" t="s">
        <v>51</v>
      </c>
      <c r="L100" t="s">
        <v>31</v>
      </c>
      <c r="M100" t="s">
        <v>134</v>
      </c>
      <c r="N100" t="s">
        <v>136</v>
      </c>
    </row>
    <row r="101" spans="1:14" ht="12.75">
      <c r="A101" t="str">
        <f>HYPERLINK("http://www.onsemi.com/PowerSolutions/product.do?id=MJW21192G","MJW21192G")</f>
        <v>MJW21192G</v>
      </c>
      <c r="B101" t="str">
        <f>HYPERLINK("http://www.onsemi.com/pub/Collateral/MJW21192-D.PDF","MJW21192/D (73.0kB)")</f>
        <v>MJW21192/D (73.0kB)</v>
      </c>
      <c r="C101" t="s">
        <v>14</v>
      </c>
      <c r="D101" t="s">
        <v>15</v>
      </c>
      <c r="E101" t="s">
        <v>90</v>
      </c>
      <c r="F101" t="s">
        <v>81</v>
      </c>
      <c r="G101" t="s">
        <v>41</v>
      </c>
      <c r="H101" t="s">
        <v>38</v>
      </c>
      <c r="I101" t="s">
        <v>51</v>
      </c>
      <c r="J101" t="s">
        <v>68</v>
      </c>
      <c r="K101" t="s">
        <v>51</v>
      </c>
      <c r="L101" t="s">
        <v>31</v>
      </c>
      <c r="M101" t="s">
        <v>134</v>
      </c>
      <c r="N101" t="s">
        <v>136</v>
      </c>
    </row>
    <row r="102" spans="1:14" ht="12.75">
      <c r="A102" t="str">
        <f>HYPERLINK("http://www.onsemi.com/PowerSolutions/product.do?id=MJW21193","MJW21193")</f>
        <v>MJW21193</v>
      </c>
      <c r="B102" t="str">
        <f>HYPERLINK("http://www.onsemi.com/pub/Collateral/MJW21193-D.PDF","MJW21193/D (98.0kB)")</f>
        <v>MJW21193/D (98.0kB)</v>
      </c>
      <c r="C102" t="s">
        <v>26</v>
      </c>
      <c r="D102" t="s">
        <v>15</v>
      </c>
      <c r="E102" t="s">
        <v>119</v>
      </c>
      <c r="F102" t="s">
        <v>61</v>
      </c>
      <c r="G102" t="s">
        <v>47</v>
      </c>
      <c r="H102" t="s">
        <v>30</v>
      </c>
      <c r="I102" t="s">
        <v>19</v>
      </c>
      <c r="J102" t="s">
        <v>68</v>
      </c>
      <c r="K102" t="s">
        <v>42</v>
      </c>
      <c r="L102" t="s">
        <v>23</v>
      </c>
      <c r="M102" t="s">
        <v>134</v>
      </c>
      <c r="N102" t="s">
        <v>137</v>
      </c>
    </row>
    <row r="103" spans="1:14" ht="12.75">
      <c r="A103" t="str">
        <f>HYPERLINK("http://www.onsemi.com/PowerSolutions/product.do?id=MJW21193G","MJW21193G")</f>
        <v>MJW21193G</v>
      </c>
      <c r="B103" t="str">
        <f>HYPERLINK("http://www.onsemi.com/pub/Collateral/MJW21193-D.PDF","MJW21193/D (98.0kB)")</f>
        <v>MJW21193/D (98.0kB)</v>
      </c>
      <c r="C103" t="s">
        <v>14</v>
      </c>
      <c r="D103" t="s">
        <v>15</v>
      </c>
      <c r="E103" t="s">
        <v>119</v>
      </c>
      <c r="F103" t="s">
        <v>61</v>
      </c>
      <c r="G103" t="s">
        <v>47</v>
      </c>
      <c r="H103" t="s">
        <v>30</v>
      </c>
      <c r="I103" t="s">
        <v>19</v>
      </c>
      <c r="J103" t="s">
        <v>68</v>
      </c>
      <c r="K103" t="s">
        <v>42</v>
      </c>
      <c r="L103" t="s">
        <v>23</v>
      </c>
      <c r="M103" t="s">
        <v>134</v>
      </c>
      <c r="N103" t="s">
        <v>137</v>
      </c>
    </row>
    <row r="104" spans="1:14" ht="12.75">
      <c r="A104" t="str">
        <f>HYPERLINK("http://www.onsemi.com/PowerSolutions/product.do?id=MJW21194","MJW21194")</f>
        <v>MJW21194</v>
      </c>
      <c r="B104" t="str">
        <f>HYPERLINK("http://www.onsemi.com/pub/Collateral/MJW21193-D.PDF","MJW21193/D (98.0kB)")</f>
        <v>MJW21193/D (98.0kB)</v>
      </c>
      <c r="C104" t="s">
        <v>26</v>
      </c>
      <c r="D104" t="s">
        <v>15</v>
      </c>
      <c r="E104" t="s">
        <v>138</v>
      </c>
      <c r="F104" t="s">
        <v>61</v>
      </c>
      <c r="G104" t="s">
        <v>47</v>
      </c>
      <c r="H104" t="s">
        <v>30</v>
      </c>
      <c r="I104" t="s">
        <v>19</v>
      </c>
      <c r="J104" t="s">
        <v>68</v>
      </c>
      <c r="K104" t="s">
        <v>42</v>
      </c>
      <c r="L104" t="s">
        <v>31</v>
      </c>
      <c r="M104" t="s">
        <v>134</v>
      </c>
      <c r="N104" t="s">
        <v>137</v>
      </c>
    </row>
    <row r="105" spans="1:14" ht="12.75">
      <c r="A105" t="str">
        <f>HYPERLINK("http://www.onsemi.com/PowerSolutions/product.do?id=MJW21194G","MJW21194G")</f>
        <v>MJW21194G</v>
      </c>
      <c r="B105" t="str">
        <f>HYPERLINK("http://www.onsemi.com/pub/Collateral/MJW21193-D.PDF","MJW21193/D (98.0kB)")</f>
        <v>MJW21193/D (98.0kB)</v>
      </c>
      <c r="C105" t="s">
        <v>14</v>
      </c>
      <c r="D105" t="s">
        <v>15</v>
      </c>
      <c r="E105" t="s">
        <v>138</v>
      </c>
      <c r="F105" t="s">
        <v>61</v>
      </c>
      <c r="G105" t="s">
        <v>47</v>
      </c>
      <c r="H105" t="s">
        <v>30</v>
      </c>
      <c r="I105" t="s">
        <v>19</v>
      </c>
      <c r="J105" t="s">
        <v>68</v>
      </c>
      <c r="K105" t="s">
        <v>42</v>
      </c>
      <c r="L105" t="s">
        <v>31</v>
      </c>
      <c r="M105" t="s">
        <v>134</v>
      </c>
      <c r="N105" t="s">
        <v>137</v>
      </c>
    </row>
    <row r="106" spans="1:14" ht="12.75">
      <c r="A106" t="str">
        <f>HYPERLINK("http://www.onsemi.com/PowerSolutions/product.do?id=MJW21195G","MJW21195G")</f>
        <v>MJW21195G</v>
      </c>
      <c r="B106" t="str">
        <f>HYPERLINK("http://www.onsemi.com/pub/Collateral/MJW21195-D.PDF","MJW21195/D (75.0kB)")</f>
        <v>MJW21195/D (75.0kB)</v>
      </c>
      <c r="C106" t="s">
        <v>14</v>
      </c>
      <c r="D106" t="s">
        <v>15</v>
      </c>
      <c r="E106" t="s">
        <v>69</v>
      </c>
      <c r="F106" t="s">
        <v>61</v>
      </c>
      <c r="G106" t="s">
        <v>47</v>
      </c>
      <c r="H106" t="s">
        <v>30</v>
      </c>
      <c r="I106" t="s">
        <v>29</v>
      </c>
      <c r="J106" t="s">
        <v>68</v>
      </c>
      <c r="K106" t="s">
        <v>42</v>
      </c>
      <c r="L106" t="s">
        <v>23</v>
      </c>
      <c r="M106" t="s">
        <v>134</v>
      </c>
      <c r="N106" t="s">
        <v>139</v>
      </c>
    </row>
    <row r="107" spans="1:14" ht="12.75">
      <c r="A107" t="str">
        <f>HYPERLINK("http://www.onsemi.com/PowerSolutions/product.do?id=MJW21196G","MJW21196G")</f>
        <v>MJW21196G</v>
      </c>
      <c r="B107" t="str">
        <f>HYPERLINK("http://www.onsemi.com/pub/Collateral/MJW21195-D.PDF","MJW21195/D (75.0kB)")</f>
        <v>MJW21195/D (75.0kB)</v>
      </c>
      <c r="C107" t="s">
        <v>14</v>
      </c>
      <c r="D107" t="s">
        <v>15</v>
      </c>
      <c r="E107" t="s">
        <v>67</v>
      </c>
      <c r="F107" t="s">
        <v>61</v>
      </c>
      <c r="G107" t="s">
        <v>47</v>
      </c>
      <c r="H107" t="s">
        <v>30</v>
      </c>
      <c r="I107" t="s">
        <v>29</v>
      </c>
      <c r="J107" t="s">
        <v>68</v>
      </c>
      <c r="K107" t="s">
        <v>42</v>
      </c>
      <c r="L107" t="s">
        <v>31</v>
      </c>
      <c r="M107" t="s">
        <v>134</v>
      </c>
      <c r="N107" t="s">
        <v>140</v>
      </c>
    </row>
    <row r="108" spans="1:14" ht="12.75">
      <c r="A108" t="str">
        <f>HYPERLINK("http://www.onsemi.com/PowerSolutions/product.do?id=MJW3281A","MJW3281A")</f>
        <v>MJW3281A</v>
      </c>
      <c r="B108" t="str">
        <f>HYPERLINK("http://www.onsemi.com/pub/Collateral/MJW3281A-D.PDF","MJW3281A/D (74.0kB)")</f>
        <v>MJW3281A/D (74.0kB)</v>
      </c>
      <c r="C108" t="s">
        <v>26</v>
      </c>
      <c r="D108" t="s">
        <v>15</v>
      </c>
      <c r="E108" t="s">
        <v>141</v>
      </c>
      <c r="F108" t="s">
        <v>38</v>
      </c>
      <c r="G108" t="s">
        <v>129</v>
      </c>
      <c r="H108" t="s">
        <v>18</v>
      </c>
      <c r="I108" t="s">
        <v>41</v>
      </c>
      <c r="J108" t="s">
        <v>87</v>
      </c>
      <c r="K108" t="s">
        <v>42</v>
      </c>
      <c r="L108" t="s">
        <v>31</v>
      </c>
      <c r="M108" t="s">
        <v>134</v>
      </c>
      <c r="N108" t="s">
        <v>135</v>
      </c>
    </row>
    <row r="109" spans="1:14" ht="12.75">
      <c r="A109" t="str">
        <f>HYPERLINK("http://www.onsemi.com/PowerSolutions/product.do?id=MJW3281AG","MJW3281AG")</f>
        <v>MJW3281AG</v>
      </c>
      <c r="B109" t="str">
        <f>HYPERLINK("http://www.onsemi.com/pub/Collateral/MJW3281A-D.PDF","MJW3281A/D (74.0kB)")</f>
        <v>MJW3281A/D (74.0kB)</v>
      </c>
      <c r="C109" t="s">
        <v>14</v>
      </c>
      <c r="D109" t="s">
        <v>15</v>
      </c>
      <c r="E109" t="s">
        <v>141</v>
      </c>
      <c r="F109" t="s">
        <v>38</v>
      </c>
      <c r="G109" t="s">
        <v>129</v>
      </c>
      <c r="H109" t="s">
        <v>18</v>
      </c>
      <c r="I109" t="s">
        <v>41</v>
      </c>
      <c r="J109" t="s">
        <v>87</v>
      </c>
      <c r="K109" t="s">
        <v>42</v>
      </c>
      <c r="L109" t="s">
        <v>31</v>
      </c>
      <c r="M109" t="s">
        <v>134</v>
      </c>
      <c r="N109" t="s">
        <v>135</v>
      </c>
    </row>
    <row r="110" spans="1:14" ht="12.75">
      <c r="A110" t="str">
        <f>HYPERLINK("http://www.onsemi.com/PowerSolutions/product.do?id=NJL0281DG","NJL0281DG")</f>
        <v>NJL0281DG</v>
      </c>
      <c r="B110" t="str">
        <f>HYPERLINK("http://www.onsemi.com/pub/Collateral/NJL0281D-D.PDF","NJL0281D/D (67.0kB)")</f>
        <v>NJL0281D/D (67.0kB)</v>
      </c>
      <c r="C110" t="s">
        <v>14</v>
      </c>
      <c r="D110" t="s">
        <v>15</v>
      </c>
      <c r="E110" t="s">
        <v>142</v>
      </c>
      <c r="F110" t="s">
        <v>38</v>
      </c>
      <c r="G110" t="s">
        <v>116</v>
      </c>
      <c r="H110" t="s">
        <v>70</v>
      </c>
      <c r="I110" t="s">
        <v>41</v>
      </c>
      <c r="J110" t="s">
        <v>87</v>
      </c>
      <c r="K110" t="s">
        <v>56</v>
      </c>
      <c r="L110" t="s">
        <v>31</v>
      </c>
      <c r="M110" t="s">
        <v>143</v>
      </c>
      <c r="N110" t="s">
        <v>144</v>
      </c>
    </row>
    <row r="111" spans="1:14" ht="12.75">
      <c r="A111" t="str">
        <f>HYPERLINK("http://www.onsemi.com/PowerSolutions/product.do?id=NJL0302DG","NJL0302DG")</f>
        <v>NJL0302DG</v>
      </c>
      <c r="B111" t="str">
        <f>HYPERLINK("http://www.onsemi.com/pub/Collateral/NJL0281D-D.PDF","NJL0281D/D (67.0kB)")</f>
        <v>NJL0281D/D (67.0kB)</v>
      </c>
      <c r="C111" t="s">
        <v>14</v>
      </c>
      <c r="D111" t="s">
        <v>15</v>
      </c>
      <c r="E111" t="s">
        <v>145</v>
      </c>
      <c r="F111" t="s">
        <v>38</v>
      </c>
      <c r="G111" t="s">
        <v>116</v>
      </c>
      <c r="H111" t="s">
        <v>70</v>
      </c>
      <c r="I111" t="s">
        <v>41</v>
      </c>
      <c r="J111" t="s">
        <v>87</v>
      </c>
      <c r="K111" t="s">
        <v>56</v>
      </c>
      <c r="L111" t="s">
        <v>23</v>
      </c>
      <c r="M111" t="s">
        <v>143</v>
      </c>
      <c r="N111" t="s">
        <v>146</v>
      </c>
    </row>
    <row r="112" spans="1:14" ht="12.75">
      <c r="A112" t="str">
        <f>HYPERLINK("http://www.onsemi.com/PowerSolutions/product.do?id=NJL1302DG","NJL1302DG")</f>
        <v>NJL1302DG</v>
      </c>
      <c r="B112" t="str">
        <f>HYPERLINK("http://www.onsemi.com/pub/Collateral/NJL3281D-D.PDF","NJL3281D/D (75.0kB)")</f>
        <v>NJL3281D/D (75.0kB)</v>
      </c>
      <c r="C112" t="s">
        <v>14</v>
      </c>
      <c r="D112" t="s">
        <v>15</v>
      </c>
      <c r="E112" t="s">
        <v>147</v>
      </c>
      <c r="F112" t="s">
        <v>38</v>
      </c>
      <c r="G112" t="s">
        <v>116</v>
      </c>
      <c r="H112" t="s">
        <v>70</v>
      </c>
      <c r="I112" t="s">
        <v>41</v>
      </c>
      <c r="J112" t="s">
        <v>87</v>
      </c>
      <c r="K112" t="s">
        <v>42</v>
      </c>
      <c r="L112" t="s">
        <v>23</v>
      </c>
      <c r="M112" t="s">
        <v>143</v>
      </c>
      <c r="N112" t="s">
        <v>148</v>
      </c>
    </row>
    <row r="113" spans="1:14" ht="12.75">
      <c r="A113" t="str">
        <f>HYPERLINK("http://www.onsemi.com/PowerSolutions/product.do?id=NJL3281DG","NJL3281DG")</f>
        <v>NJL3281DG</v>
      </c>
      <c r="B113" t="str">
        <f>HYPERLINK("http://www.onsemi.com/pub/Collateral/NJL3281D-D.PDF","NJL3281D/D (75.0kB)")</f>
        <v>NJL3281D/D (75.0kB)</v>
      </c>
      <c r="C113" t="s">
        <v>14</v>
      </c>
      <c r="D113" t="s">
        <v>15</v>
      </c>
      <c r="E113" t="s">
        <v>149</v>
      </c>
      <c r="F113" t="s">
        <v>38</v>
      </c>
      <c r="G113" t="s">
        <v>116</v>
      </c>
      <c r="H113" t="s">
        <v>70</v>
      </c>
      <c r="I113" t="s">
        <v>41</v>
      </c>
      <c r="J113" t="s">
        <v>87</v>
      </c>
      <c r="K113" t="s">
        <v>42</v>
      </c>
      <c r="L113" t="s">
        <v>31</v>
      </c>
      <c r="M113" t="s">
        <v>143</v>
      </c>
      <c r="N113" t="s">
        <v>150</v>
      </c>
    </row>
    <row r="114" spans="1:14" ht="12.75">
      <c r="A114" t="str">
        <f>HYPERLINK("http://www.onsemi.com/PowerSolutions/product.do?id=NJL4281DG","NJL4281DG")</f>
        <v>NJL4281DG</v>
      </c>
      <c r="B114" t="str">
        <f>HYPERLINK("http://www.onsemi.com/pub/Collateral/NJL4281D-D.PDF","NJL4281D/D (71.0kB)")</f>
        <v>NJL4281D/D (71.0kB)</v>
      </c>
      <c r="C114" t="s">
        <v>14</v>
      </c>
      <c r="D114" t="s">
        <v>15</v>
      </c>
      <c r="E114" t="s">
        <v>151</v>
      </c>
      <c r="F114" t="s">
        <v>38</v>
      </c>
      <c r="G114" t="s">
        <v>99</v>
      </c>
      <c r="H114" t="s">
        <v>70</v>
      </c>
      <c r="I114" t="s">
        <v>41</v>
      </c>
      <c r="J114" t="s">
        <v>87</v>
      </c>
      <c r="K114" t="s">
        <v>47</v>
      </c>
      <c r="L114" t="s">
        <v>31</v>
      </c>
      <c r="M114" t="s">
        <v>143</v>
      </c>
      <c r="N114" t="s">
        <v>152</v>
      </c>
    </row>
    <row r="115" spans="1:14" ht="12.75">
      <c r="A115" t="str">
        <f>HYPERLINK("http://www.onsemi.com/PowerSolutions/product.do?id=NJL4302DG","NJL4302DG")</f>
        <v>NJL4302DG</v>
      </c>
      <c r="B115" t="str">
        <f>HYPERLINK("http://www.onsemi.com/pub/Collateral/NJL4281D-D.PDF","NJL4281D/D (71.0kB)")</f>
        <v>NJL4281D/D (71.0kB)</v>
      </c>
      <c r="C115" t="s">
        <v>14</v>
      </c>
      <c r="D115" t="s">
        <v>15</v>
      </c>
      <c r="E115" t="s">
        <v>153</v>
      </c>
      <c r="F115" t="s">
        <v>38</v>
      </c>
      <c r="G115" t="s">
        <v>99</v>
      </c>
      <c r="H115" t="s">
        <v>70</v>
      </c>
      <c r="I115" t="s">
        <v>41</v>
      </c>
      <c r="J115" t="s">
        <v>87</v>
      </c>
      <c r="K115" t="s">
        <v>47</v>
      </c>
      <c r="L115" t="s">
        <v>23</v>
      </c>
      <c r="M115" t="s">
        <v>143</v>
      </c>
      <c r="N115" t="s">
        <v>152</v>
      </c>
    </row>
    <row r="116" spans="1:14" ht="12.75">
      <c r="A116" t="str">
        <f>HYPERLINK("http://www.onsemi.com/PowerSolutions/product.do?id=NJW0281G","NJW0281G")</f>
        <v>NJW0281G</v>
      </c>
      <c r="B116" t="str">
        <f>HYPERLINK("http://www.onsemi.com/pub/Collateral/NJW0281-D.PDF","NJW0281/D (74.0kB)")</f>
        <v>NJW0281/D (74.0kB)</v>
      </c>
      <c r="C116" t="s">
        <v>14</v>
      </c>
      <c r="D116" t="s">
        <v>15</v>
      </c>
      <c r="E116" t="s">
        <v>154</v>
      </c>
      <c r="F116" t="s">
        <v>38</v>
      </c>
      <c r="G116" t="s">
        <v>47</v>
      </c>
      <c r="H116" t="s">
        <v>70</v>
      </c>
      <c r="I116" t="s">
        <v>41</v>
      </c>
      <c r="J116" t="s">
        <v>87</v>
      </c>
      <c r="K116" t="s">
        <v>41</v>
      </c>
      <c r="L116" t="s">
        <v>31</v>
      </c>
      <c r="M116" t="s">
        <v>155</v>
      </c>
      <c r="N116" t="s">
        <v>156</v>
      </c>
    </row>
    <row r="117" spans="1:14" ht="12.75">
      <c r="A117" t="str">
        <f>HYPERLINK("http://www.onsemi.com/PowerSolutions/product.do?id=NJW0302G","NJW0302G")</f>
        <v>NJW0302G</v>
      </c>
      <c r="B117" t="str">
        <f>HYPERLINK("http://www.onsemi.com/pub/Collateral/NJW0281-D.PDF","NJW0281/D (74.0kB)")</f>
        <v>NJW0281/D (74.0kB)</v>
      </c>
      <c r="C117" t="s">
        <v>14</v>
      </c>
      <c r="D117" t="s">
        <v>15</v>
      </c>
      <c r="E117" t="s">
        <v>157</v>
      </c>
      <c r="F117" t="s">
        <v>38</v>
      </c>
      <c r="G117" t="s">
        <v>47</v>
      </c>
      <c r="H117" t="s">
        <v>70</v>
      </c>
      <c r="I117" t="s">
        <v>41</v>
      </c>
      <c r="J117" t="s">
        <v>87</v>
      </c>
      <c r="K117" t="s">
        <v>41</v>
      </c>
      <c r="L117" t="s">
        <v>23</v>
      </c>
      <c r="M117" t="s">
        <v>155</v>
      </c>
      <c r="N117" t="s">
        <v>158</v>
      </c>
    </row>
    <row r="118" spans="1:14" ht="12.75">
      <c r="A118" t="str">
        <f>HYPERLINK("http://www.onsemi.com/PowerSolutions/product.do?id=NJW1302G","NJW1302G")</f>
        <v>NJW1302G</v>
      </c>
      <c r="B118" t="str">
        <f>HYPERLINK("http://www.onsemi.com/pub/Collateral/NJW3281-D.PDF","NJW3281/D (83.0kB)")</f>
        <v>NJW3281/D (83.0kB)</v>
      </c>
      <c r="C118" t="s">
        <v>14</v>
      </c>
      <c r="D118" t="s">
        <v>15</v>
      </c>
      <c r="E118" t="s">
        <v>159</v>
      </c>
      <c r="F118" t="s">
        <v>38</v>
      </c>
      <c r="G118" t="s">
        <v>47</v>
      </c>
      <c r="H118" t="s">
        <v>70</v>
      </c>
      <c r="I118" t="s">
        <v>41</v>
      </c>
      <c r="J118" t="s">
        <v>87</v>
      </c>
      <c r="K118" t="s">
        <v>42</v>
      </c>
      <c r="L118" t="s">
        <v>23</v>
      </c>
      <c r="M118" t="s">
        <v>155</v>
      </c>
      <c r="N118" t="s">
        <v>160</v>
      </c>
    </row>
    <row r="119" spans="1:14" ht="12.75">
      <c r="A119" t="str">
        <f>HYPERLINK("http://www.onsemi.com/PowerSolutions/product.do?id=NJW21193G","NJW21193G")</f>
        <v>NJW21193G</v>
      </c>
      <c r="B119" t="str">
        <f>HYPERLINK("http://www.onsemi.com/pub/Collateral/NJW21193-D.PDF","NJW21193/D (90.0kB)")</f>
        <v>NJW21193/D (90.0kB)</v>
      </c>
      <c r="C119" t="s">
        <v>14</v>
      </c>
      <c r="D119" t="s">
        <v>15</v>
      </c>
      <c r="E119" t="s">
        <v>161</v>
      </c>
      <c r="F119" t="s">
        <v>38</v>
      </c>
      <c r="G119" t="s">
        <v>47</v>
      </c>
      <c r="H119" t="s">
        <v>30</v>
      </c>
      <c r="I119" t="s">
        <v>19</v>
      </c>
      <c r="J119" t="s">
        <v>68</v>
      </c>
      <c r="K119" t="s">
        <v>42</v>
      </c>
      <c r="L119" t="s">
        <v>23</v>
      </c>
      <c r="M119" t="s">
        <v>155</v>
      </c>
      <c r="N119" t="s">
        <v>71</v>
      </c>
    </row>
    <row r="120" spans="1:14" ht="12.75">
      <c r="A120" t="str">
        <f>HYPERLINK("http://www.onsemi.com/PowerSolutions/product.do?id=NJW21194G","NJW21194G")</f>
        <v>NJW21194G</v>
      </c>
      <c r="B120" t="str">
        <f>HYPERLINK("http://www.onsemi.com/pub/Collateral/NJW21193-D.PDF","NJW21193/D (90.0kB)")</f>
        <v>NJW21193/D (90.0kB)</v>
      </c>
      <c r="C120" t="s">
        <v>14</v>
      </c>
      <c r="D120" t="s">
        <v>15</v>
      </c>
      <c r="E120" t="s">
        <v>162</v>
      </c>
      <c r="F120" t="s">
        <v>38</v>
      </c>
      <c r="G120" t="s">
        <v>47</v>
      </c>
      <c r="H120" t="s">
        <v>30</v>
      </c>
      <c r="I120" t="s">
        <v>19</v>
      </c>
      <c r="J120" t="s">
        <v>68</v>
      </c>
      <c r="K120" t="s">
        <v>42</v>
      </c>
      <c r="L120" t="s">
        <v>31</v>
      </c>
      <c r="M120" t="s">
        <v>155</v>
      </c>
      <c r="N120" t="s">
        <v>163</v>
      </c>
    </row>
    <row r="121" spans="1:14" ht="12.75">
      <c r="A121" t="str">
        <f>HYPERLINK("http://www.onsemi.com/PowerSolutions/product.do?id=NJW3281G","NJW3281G")</f>
        <v>NJW3281G</v>
      </c>
      <c r="B121" t="str">
        <f>HYPERLINK("http://www.onsemi.com/pub/Collateral/NJW3281-D.PDF","NJW3281/D (83.0kB)")</f>
        <v>NJW3281/D (83.0kB)</v>
      </c>
      <c r="C121" t="s">
        <v>14</v>
      </c>
      <c r="D121" t="s">
        <v>15</v>
      </c>
      <c r="E121" t="s">
        <v>164</v>
      </c>
      <c r="F121" t="s">
        <v>38</v>
      </c>
      <c r="G121" t="s">
        <v>47</v>
      </c>
      <c r="H121" t="s">
        <v>70</v>
      </c>
      <c r="I121" t="s">
        <v>41</v>
      </c>
      <c r="J121" t="s">
        <v>87</v>
      </c>
      <c r="K121" t="s">
        <v>42</v>
      </c>
      <c r="L121" t="s">
        <v>31</v>
      </c>
      <c r="M121" t="s">
        <v>155</v>
      </c>
      <c r="N121" t="s">
        <v>165</v>
      </c>
    </row>
  </sheetData>
  <hyperlinks>
    <hyperlink ref="A2:B121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音频晶体管</dc:title>
  <dc:subject>音频晶体管</dc:subject>
  <dc:creator>BDTIC 半导体事业部</dc:creator>
  <cp:keywords>音频晶体管</cp:keywords>
  <dc:description>http://www.BDTIC.com/ON</dc:description>
  <cp:lastModifiedBy>MS User</cp:lastModifiedBy>
  <dcterms:modified xsi:type="dcterms:W3CDTF">2002-07-24T20:15:49Z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